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7520" windowHeight="9225" activeTab="3"/>
  </bookViews>
  <sheets>
    <sheet name="round1" sheetId="1" r:id="rId1"/>
    <sheet name="round2" sheetId="4" r:id="rId2"/>
    <sheet name="round3" sheetId="5" r:id="rId3"/>
    <sheet name="round4" sheetId="6" r:id="rId4"/>
    <sheet name="temp" sheetId="7" state="hidden" r:id="rId5"/>
  </sheets>
  <calcPr calcId="125725"/>
</workbook>
</file>

<file path=xl/calcChain.xml><?xml version="1.0" encoding="utf-8"?>
<calcChain xmlns="http://schemas.openxmlformats.org/spreadsheetml/2006/main">
  <c r="B4" i="6"/>
  <c r="B5"/>
  <c r="B6"/>
  <c r="B7"/>
  <c r="B8"/>
  <c r="B9"/>
  <c r="B10"/>
  <c r="B11"/>
  <c r="B12"/>
  <c r="B13"/>
  <c r="B14"/>
  <c r="B15"/>
  <c r="B16"/>
  <c r="B3"/>
  <c r="B4" i="5"/>
  <c r="B5"/>
  <c r="B6"/>
  <c r="B7"/>
  <c r="B8"/>
  <c r="B9"/>
  <c r="B10"/>
  <c r="B11"/>
  <c r="B12"/>
  <c r="B13"/>
  <c r="B14"/>
  <c r="B15"/>
  <c r="B16"/>
  <c r="B3"/>
  <c r="B4" i="4"/>
  <c r="B5"/>
  <c r="B6"/>
  <c r="B7"/>
  <c r="B8"/>
  <c r="B9"/>
  <c r="B10"/>
  <c r="B11"/>
  <c r="B12"/>
  <c r="B13"/>
  <c r="B14"/>
  <c r="B15"/>
  <c r="B16"/>
  <c r="B3"/>
  <c r="U17" i="1"/>
  <c r="A8" i="7"/>
  <c r="A9"/>
  <c r="A10"/>
  <c r="U21" i="6"/>
  <c r="U20"/>
  <c r="U19"/>
  <c r="U18"/>
  <c r="U21" i="5"/>
  <c r="U20"/>
  <c r="U19"/>
  <c r="U18"/>
  <c r="U21" i="4"/>
  <c r="U20"/>
  <c r="U19"/>
  <c r="U18"/>
  <c r="U18" i="1"/>
  <c r="U19"/>
  <c r="U20"/>
  <c r="U21"/>
  <c r="A20" i="7"/>
  <c r="A19"/>
  <c r="A18"/>
  <c r="A17"/>
  <c r="A16"/>
  <c r="A15"/>
  <c r="A14"/>
  <c r="A13"/>
  <c r="A12"/>
  <c r="A11"/>
  <c r="R21" i="6"/>
  <c r="A21"/>
  <c r="R20"/>
  <c r="A20"/>
  <c r="R19"/>
  <c r="A19"/>
  <c r="R18"/>
  <c r="A18"/>
  <c r="R17"/>
  <c r="A17"/>
  <c r="R16"/>
  <c r="A16"/>
  <c r="R15"/>
  <c r="A15"/>
  <c r="R14"/>
  <c r="A14"/>
  <c r="R13"/>
  <c r="A13"/>
  <c r="R12"/>
  <c r="A12"/>
  <c r="R11"/>
  <c r="A11"/>
  <c r="R10"/>
  <c r="A10"/>
  <c r="R9"/>
  <c r="A9"/>
  <c r="R8"/>
  <c r="R7"/>
  <c r="R6"/>
  <c r="R5"/>
  <c r="R4"/>
  <c r="R3"/>
  <c r="R21" i="5"/>
  <c r="A21"/>
  <c r="R20"/>
  <c r="A20"/>
  <c r="R19"/>
  <c r="A19"/>
  <c r="R18"/>
  <c r="A18"/>
  <c r="R17"/>
  <c r="A17"/>
  <c r="R16"/>
  <c r="A16"/>
  <c r="R15"/>
  <c r="A15"/>
  <c r="R14"/>
  <c r="A14"/>
  <c r="R13"/>
  <c r="A13"/>
  <c r="R12"/>
  <c r="A12"/>
  <c r="R11"/>
  <c r="A11"/>
  <c r="R10"/>
  <c r="A10"/>
  <c r="R9"/>
  <c r="A9"/>
  <c r="R8"/>
  <c r="R7"/>
  <c r="R6"/>
  <c r="R5"/>
  <c r="R4"/>
  <c r="R3"/>
  <c r="A9" i="4"/>
  <c r="A10"/>
  <c r="A11"/>
  <c r="A12"/>
  <c r="A13"/>
  <c r="A14"/>
  <c r="A15"/>
  <c r="A16"/>
  <c r="A17"/>
  <c r="A18"/>
  <c r="A19"/>
  <c r="A20"/>
  <c r="A21"/>
  <c r="R21"/>
  <c r="R20"/>
  <c r="R19"/>
  <c r="R18"/>
  <c r="R17"/>
  <c r="R16"/>
  <c r="R15"/>
  <c r="R14"/>
  <c r="R13"/>
  <c r="R12"/>
  <c r="R11"/>
  <c r="R10"/>
  <c r="R9"/>
  <c r="R8"/>
  <c r="R7"/>
  <c r="R6"/>
  <c r="R5"/>
  <c r="R4"/>
  <c r="R3"/>
  <c r="T18" i="1"/>
  <c r="T18" i="4" s="1"/>
  <c r="T18" i="5" s="1"/>
  <c r="T18" i="6" s="1"/>
  <c r="T19" i="1"/>
  <c r="T19" i="4" s="1"/>
  <c r="T19" i="5" s="1"/>
  <c r="T19" i="6" s="1"/>
  <c r="T20" i="1"/>
  <c r="T20" i="4" s="1"/>
  <c r="T20" i="5" s="1"/>
  <c r="T20" i="6" s="1"/>
  <c r="T21" i="1"/>
  <c r="T21" i="4" s="1"/>
  <c r="T21" i="5" s="1"/>
  <c r="T21" i="6" s="1"/>
  <c r="S4" i="1"/>
  <c r="S4" i="4" s="1"/>
  <c r="S4" i="5" s="1"/>
  <c r="S4" i="6" s="1"/>
  <c r="S5" i="1"/>
  <c r="S5" i="4" s="1"/>
  <c r="S5" i="5" s="1"/>
  <c r="S5" i="6" s="1"/>
  <c r="S6" i="1"/>
  <c r="S6" i="4" s="1"/>
  <c r="S6" i="5" s="1"/>
  <c r="S6" i="6" s="1"/>
  <c r="S7" i="1"/>
  <c r="S7" i="4" s="1"/>
  <c r="S7" i="5" s="1"/>
  <c r="S7" i="6" s="1"/>
  <c r="S8" i="1"/>
  <c r="S8" i="4" s="1"/>
  <c r="S8" i="5" s="1"/>
  <c r="S8" i="6" s="1"/>
  <c r="S9" i="1"/>
  <c r="S9" i="4" s="1"/>
  <c r="S9" i="5" s="1"/>
  <c r="S9" i="6" s="1"/>
  <c r="S10" i="1"/>
  <c r="S10" i="4" s="1"/>
  <c r="S10" i="5" s="1"/>
  <c r="S10" i="6" s="1"/>
  <c r="S11" i="1"/>
  <c r="S11" i="4" s="1"/>
  <c r="S11" i="5" s="1"/>
  <c r="S11" i="6" s="1"/>
  <c r="S12" i="1"/>
  <c r="S12" i="4" s="1"/>
  <c r="S12" i="5" s="1"/>
  <c r="S12" i="6" s="1"/>
  <c r="S13" i="1"/>
  <c r="S13" i="4" s="1"/>
  <c r="S13" i="5" s="1"/>
  <c r="S13" i="6" s="1"/>
  <c r="S14" i="1"/>
  <c r="S14" i="4" s="1"/>
  <c r="S14" i="5" s="1"/>
  <c r="S14" i="6" s="1"/>
  <c r="S15" i="1"/>
  <c r="S15" i="4" s="1"/>
  <c r="S15" i="5" s="1"/>
  <c r="S15" i="6" s="1"/>
  <c r="S16" i="1"/>
  <c r="S16" i="4" s="1"/>
  <c r="S16" i="5" s="1"/>
  <c r="S16" i="6" s="1"/>
  <c r="S17" i="1"/>
  <c r="S17" i="4" s="1"/>
  <c r="S17" i="5" s="1"/>
  <c r="S17" i="6" s="1"/>
  <c r="S18" i="1"/>
  <c r="S18" i="4" s="1"/>
  <c r="S18" i="5" s="1"/>
  <c r="S18" i="6" s="1"/>
  <c r="S19" i="1"/>
  <c r="S19" i="4" s="1"/>
  <c r="S19" i="5" s="1"/>
  <c r="S19" i="6" s="1"/>
  <c r="S20" i="1"/>
  <c r="S20" i="4" s="1"/>
  <c r="S20" i="5" s="1"/>
  <c r="S20" i="6" s="1"/>
  <c r="S21" i="1"/>
  <c r="S21" i="4" s="1"/>
  <c r="S21" i="5" s="1"/>
  <c r="S21" i="6" s="1"/>
  <c r="S3" i="1"/>
  <c r="S3" i="4" s="1"/>
  <c r="S3" i="5" s="1"/>
  <c r="S3" i="6" s="1"/>
  <c r="R4" i="1"/>
  <c r="R5"/>
  <c r="R6"/>
  <c r="R7"/>
  <c r="R8"/>
  <c r="R9"/>
  <c r="R10"/>
  <c r="R11"/>
  <c r="R12"/>
  <c r="R13"/>
  <c r="R14"/>
  <c r="R15"/>
  <c r="R16"/>
  <c r="R17"/>
  <c r="R18"/>
  <c r="R19"/>
  <c r="R20"/>
  <c r="R21"/>
  <c r="R3"/>
  <c r="T13" l="1"/>
  <c r="T13" i="4" s="1"/>
  <c r="T16" i="1"/>
  <c r="U17" i="5" l="1"/>
  <c r="U17" i="4"/>
  <c r="U17" i="6"/>
  <c r="T17" i="1"/>
  <c r="T17" i="4" s="1"/>
  <c r="T17" i="5" s="1"/>
  <c r="T17" i="6" s="1"/>
  <c r="A2" i="7"/>
  <c r="A3" i="4"/>
  <c r="A3" i="5"/>
  <c r="A3" i="6"/>
  <c r="W2" i="1"/>
  <c r="E22" i="6" s="1"/>
  <c r="A8"/>
  <c r="A8" i="5"/>
  <c r="A8" i="4"/>
  <c r="A7" i="7"/>
  <c r="A4" i="4"/>
  <c r="A4" i="6"/>
  <c r="A3" i="7"/>
  <c r="A4" i="5"/>
  <c r="A5" i="7"/>
  <c r="A6" i="5"/>
  <c r="A6" i="6"/>
  <c r="A6" i="4"/>
  <c r="A7" i="6"/>
  <c r="A6" i="7"/>
  <c r="A7" i="4"/>
  <c r="A7" i="5"/>
  <c r="A5"/>
  <c r="A4" i="7"/>
  <c r="A5" i="6"/>
  <c r="A5" i="4"/>
  <c r="K22" i="1" l="1"/>
  <c r="Q22" i="6"/>
  <c r="O22"/>
  <c r="J22" i="4"/>
  <c r="G22" i="5"/>
  <c r="I22" i="6"/>
  <c r="C22"/>
  <c r="O22" i="1"/>
  <c r="L22" i="5"/>
  <c r="L22" i="1"/>
  <c r="P22" i="4"/>
  <c r="F22" i="1"/>
  <c r="N22" i="5"/>
  <c r="N22" i="1"/>
  <c r="Q22"/>
  <c r="K22" i="6"/>
  <c r="D22" i="4"/>
  <c r="P22" i="6"/>
  <c r="I22" i="4"/>
  <c r="H22" i="5"/>
  <c r="Q22" i="4"/>
  <c r="D22" i="6"/>
  <c r="M22" i="1"/>
  <c r="N22" i="4"/>
  <c r="J22" i="6"/>
  <c r="P22" i="1"/>
  <c r="C22" i="5"/>
  <c r="Q22"/>
  <c r="O22"/>
  <c r="M22" i="6"/>
  <c r="I22" i="1"/>
  <c r="L22" i="4"/>
  <c r="N22" i="6"/>
  <c r="D22" i="1"/>
  <c r="K22" i="5"/>
  <c r="G22" i="4"/>
  <c r="G22" i="1"/>
  <c r="J22"/>
  <c r="H22" i="4"/>
  <c r="G22" i="6"/>
  <c r="F22" i="4"/>
  <c r="H22" i="6"/>
  <c r="C22" i="4"/>
  <c r="K22"/>
  <c r="P22" i="5"/>
  <c r="E22"/>
  <c r="J22"/>
  <c r="O22" i="4"/>
  <c r="L22" i="6"/>
  <c r="F22" i="5"/>
  <c r="F22" i="6"/>
  <c r="D22" i="5"/>
  <c r="M22"/>
  <c r="H22" i="1"/>
  <c r="M22" i="4"/>
  <c r="E22"/>
  <c r="C22" i="1"/>
  <c r="E22"/>
  <c r="I22" i="5"/>
  <c r="T13" l="1"/>
  <c r="T13" i="6" s="1"/>
  <c r="B12" i="7" s="1"/>
  <c r="T16" i="4"/>
  <c r="T16" i="5" s="1"/>
  <c r="T16" i="6" s="1"/>
  <c r="T12" i="1"/>
  <c r="T12" i="4" s="1"/>
  <c r="T12" i="5" s="1"/>
  <c r="T12" i="6" s="1"/>
  <c r="B11" i="7" s="1"/>
  <c r="T15" i="1"/>
  <c r="T15" i="4" s="1"/>
  <c r="T15" i="5" s="1"/>
  <c r="T15" i="6" s="1"/>
  <c r="B14" i="7" s="1"/>
  <c r="T10" i="1"/>
  <c r="T10" i="4" s="1"/>
  <c r="T10" i="5" s="1"/>
  <c r="T10" i="6" s="1"/>
  <c r="B9" i="7" s="1"/>
  <c r="T14" i="1"/>
  <c r="T14" i="4" s="1"/>
  <c r="T14" i="5" s="1"/>
  <c r="T14" i="6" s="1"/>
  <c r="B13" i="7" s="1"/>
  <c r="T5" i="1"/>
  <c r="T5" i="4" s="1"/>
  <c r="T5" i="5" s="1"/>
  <c r="T5" i="6" s="1"/>
  <c r="B4" i="7" s="1"/>
  <c r="T8" i="1"/>
  <c r="T8" i="4" s="1"/>
  <c r="T8" i="5" s="1"/>
  <c r="T8" i="6" s="1"/>
  <c r="B7" i="7" s="1"/>
  <c r="T11" i="1"/>
  <c r="T11" i="4" s="1"/>
  <c r="T11" i="5" s="1"/>
  <c r="T11" i="6" s="1"/>
  <c r="B10" i="7" s="1"/>
  <c r="T7" i="1"/>
  <c r="T7" i="4" s="1"/>
  <c r="T7" i="5" s="1"/>
  <c r="T7" i="6" s="1"/>
  <c r="B6" i="7" s="1"/>
  <c r="T9" i="1"/>
  <c r="T9" i="4" s="1"/>
  <c r="T9" i="5" s="1"/>
  <c r="T9" i="6" s="1"/>
  <c r="B8" i="7" s="1"/>
  <c r="T6" i="1"/>
  <c r="T6" i="4" s="1"/>
  <c r="T6" i="5" s="1"/>
  <c r="T6" i="6" s="1"/>
  <c r="B5" i="7" s="1"/>
  <c r="T3" i="1"/>
  <c r="T3" i="4" s="1"/>
  <c r="T3" i="5" s="1"/>
  <c r="T3" i="6" s="1"/>
  <c r="B2" i="7" s="1"/>
  <c r="T4" i="1"/>
  <c r="T4" i="4" s="1"/>
  <c r="T4" i="5" s="1"/>
  <c r="T4" i="6" s="1"/>
  <c r="B3" i="7" s="1"/>
  <c r="B15" l="1"/>
  <c r="C12" s="1"/>
  <c r="U13" i="1" s="1"/>
  <c r="C14" i="7"/>
  <c r="U15" i="1" s="1"/>
  <c r="C11" i="7"/>
  <c r="U12" i="1" s="1"/>
  <c r="C13" i="7"/>
  <c r="U14" i="1" s="1"/>
  <c r="C3" i="7"/>
  <c r="U4" i="1" s="1"/>
  <c r="C7" i="7"/>
  <c r="U8" i="1" s="1"/>
  <c r="C19" i="7"/>
  <c r="C2"/>
  <c r="C8"/>
  <c r="U9" i="1" s="1"/>
  <c r="C17" i="7"/>
  <c r="C18"/>
  <c r="C20"/>
  <c r="C10"/>
  <c r="U11" i="1" s="1"/>
  <c r="C5" i="7"/>
  <c r="U6" i="1" s="1"/>
  <c r="C16" i="7"/>
  <c r="C4"/>
  <c r="U5" i="1" s="1"/>
  <c r="C9" i="7"/>
  <c r="U10" i="1" s="1"/>
  <c r="C6" i="7"/>
  <c r="U7" i="1" s="1"/>
  <c r="C15" i="7" l="1"/>
  <c r="U16" i="1" s="1"/>
  <c r="U3" i="5"/>
  <c r="U3" i="1"/>
  <c r="U10" i="5"/>
  <c r="U4" i="6"/>
  <c r="U8" i="5"/>
  <c r="U7" i="4"/>
  <c r="U11" i="6"/>
  <c r="U5"/>
  <c r="U15" i="4"/>
  <c r="U15" i="5"/>
  <c r="U15" i="6"/>
  <c r="U14" i="5"/>
  <c r="U14" i="6"/>
  <c r="U14" i="4"/>
  <c r="U13"/>
  <c r="U13" i="5"/>
  <c r="U13" i="6"/>
  <c r="U12"/>
  <c r="U12" i="4"/>
  <c r="U12" i="5"/>
  <c r="U9" i="4"/>
  <c r="U8" i="6"/>
  <c r="U8" i="4"/>
  <c r="U3" i="6"/>
  <c r="U11" i="4"/>
  <c r="U9" i="6"/>
  <c r="U11" i="5"/>
  <c r="U9"/>
  <c r="U6" i="6"/>
  <c r="U3" i="4"/>
  <c r="U6" i="5"/>
  <c r="U6" i="4"/>
  <c r="U5"/>
  <c r="U4"/>
  <c r="U10" i="6"/>
  <c r="U4" i="5"/>
  <c r="U10" i="4"/>
  <c r="U7" i="5"/>
  <c r="U7" i="6"/>
  <c r="U5" i="5"/>
  <c r="U16" i="6" l="1"/>
  <c r="U16" i="4"/>
  <c r="U16" i="5"/>
</calcChain>
</file>

<file path=xl/sharedStrings.xml><?xml version="1.0" encoding="utf-8"?>
<sst xmlns="http://schemas.openxmlformats.org/spreadsheetml/2006/main" count="64" uniqueCount="41">
  <si>
    <t>Команда</t>
  </si>
  <si>
    <t>рейтинг</t>
  </si>
  <si>
    <t>Место</t>
  </si>
  <si>
    <t>Всего команд</t>
  </si>
  <si>
    <t>очки</t>
  </si>
  <si>
    <t>место</t>
  </si>
  <si>
    <t>Капитан</t>
  </si>
  <si>
    <t>Всего</t>
  </si>
  <si>
    <t>Рейтинг</t>
  </si>
  <si>
    <t>IX чемпионат Курской области — 2017</t>
  </si>
  <si>
    <t>1 тур</t>
  </si>
  <si>
    <t>2 тур</t>
  </si>
  <si>
    <t>3 тур</t>
  </si>
  <si>
    <t>4 тур</t>
  </si>
  <si>
    <t>БН</t>
  </si>
  <si>
    <t>КЭП</t>
  </si>
  <si>
    <t>Billie Bob Top</t>
  </si>
  <si>
    <t>Серп и Солод</t>
  </si>
  <si>
    <t>3+3</t>
  </si>
  <si>
    <t>Бобромафия</t>
  </si>
  <si>
    <t>Joseph B.</t>
  </si>
  <si>
    <t>Team Tardis</t>
  </si>
  <si>
    <t>Браво руля!</t>
  </si>
  <si>
    <t xml:space="preserve">Алексей Гридин </t>
  </si>
  <si>
    <t>Роман Иноземцев</t>
  </si>
  <si>
    <t>Шесть без козыря</t>
  </si>
  <si>
    <t xml:space="preserve">Юрий Белоусов </t>
  </si>
  <si>
    <t xml:space="preserve">Елена Куклина </t>
  </si>
  <si>
    <t>Станция Курская (г. Курчатов)</t>
  </si>
  <si>
    <t xml:space="preserve">Наталия Калмыкова </t>
  </si>
  <si>
    <t xml:space="preserve">Наталья Соловьёва </t>
  </si>
  <si>
    <t xml:space="preserve">Максим Асмолов </t>
  </si>
  <si>
    <t xml:space="preserve">Ирина Алябьева </t>
  </si>
  <si>
    <t>Memento Dory</t>
  </si>
  <si>
    <t xml:space="preserve">Николай Соколенко </t>
  </si>
  <si>
    <t xml:space="preserve">Екатерина Боянова </t>
  </si>
  <si>
    <t xml:space="preserve">Никита Глухов </t>
  </si>
  <si>
    <t xml:space="preserve">Александр Ушанов  </t>
  </si>
  <si>
    <t xml:space="preserve">Дарья Брежнева </t>
  </si>
  <si>
    <t>L.N.</t>
  </si>
  <si>
    <t xml:space="preserve">Дмитрий Мотузов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</si>
</sst>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249977111117893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1" xfId="0" applyFont="1" applyBorder="1"/>
    <xf numFmtId="49" fontId="0" fillId="0" borderId="1" xfId="0" applyNumberFormat="1" applyBorder="1"/>
    <xf numFmtId="0" fontId="1" fillId="0" borderId="1" xfId="0" applyNumberFormat="1" applyFont="1" applyBorder="1"/>
    <xf numFmtId="0" fontId="0" fillId="0" borderId="1" xfId="0" applyNumberFormat="1" applyBorder="1"/>
    <xf numFmtId="0" fontId="0" fillId="0" borderId="0" xfId="0" applyNumberFormat="1"/>
    <xf numFmtId="0" fontId="2" fillId="0" borderId="0" xfId="0" applyNumberFormat="1" applyFont="1"/>
    <xf numFmtId="0" fontId="2" fillId="0" borderId="0" xfId="0" applyFont="1"/>
    <xf numFmtId="0" fontId="0" fillId="0" borderId="0" xfId="0" applyNumberFormat="1" applyAlignment="1">
      <alignment horizontal="left"/>
    </xf>
    <xf numFmtId="0" fontId="2" fillId="0" borderId="0" xfId="0" applyNumberFormat="1" applyFont="1" applyAlignment="1">
      <alignment horizontal="left"/>
    </xf>
    <xf numFmtId="0" fontId="0" fillId="0" borderId="0" xfId="0" applyBorder="1"/>
    <xf numFmtId="0" fontId="1" fillId="0" borderId="3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0" fontId="4" fillId="2" borderId="0" xfId="0" applyFont="1" applyFill="1"/>
    <xf numFmtId="0" fontId="3" fillId="2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0" xfId="0" applyFont="1" applyFill="1"/>
    <xf numFmtId="0" fontId="0" fillId="3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zoomScale="120" zoomScaleNormal="120" workbookViewId="0">
      <selection activeCell="Q2" sqref="Q1:Q1048576"/>
    </sheetView>
  </sheetViews>
  <sheetFormatPr defaultRowHeight="15"/>
  <cols>
    <col min="1" max="1" width="29" customWidth="1"/>
    <col min="2" max="2" width="20.7109375" customWidth="1"/>
    <col min="3" max="5" width="4.28515625" customWidth="1"/>
    <col min="6" max="6" width="4.28515625" style="26" customWidth="1"/>
    <col min="7" max="10" width="4.28515625" customWidth="1"/>
    <col min="11" max="11" width="4.28515625" style="26" customWidth="1"/>
    <col min="12" max="16" width="4.28515625" customWidth="1"/>
    <col min="17" max="17" width="4.28515625" style="26" customWidth="1"/>
    <col min="18" max="18" width="7.28515625" customWidth="1"/>
    <col min="19" max="19" width="7.85546875" customWidth="1"/>
    <col min="21" max="21" width="9.140625" style="9"/>
    <col min="22" max="22" width="20.42578125" customWidth="1"/>
  </cols>
  <sheetData>
    <row r="1" spans="1:23" s="21" customFormat="1">
      <c r="A1" s="22" t="s">
        <v>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3">
      <c r="A2" s="13" t="s">
        <v>0</v>
      </c>
      <c r="B2" s="13" t="s">
        <v>6</v>
      </c>
      <c r="C2" s="13">
        <v>1</v>
      </c>
      <c r="D2" s="13">
        <v>2</v>
      </c>
      <c r="E2" s="13">
        <v>3</v>
      </c>
      <c r="F2" s="23">
        <v>4</v>
      </c>
      <c r="G2" s="13">
        <v>5</v>
      </c>
      <c r="H2" s="13">
        <v>6</v>
      </c>
      <c r="I2" s="13">
        <v>7</v>
      </c>
      <c r="J2" s="13">
        <v>8</v>
      </c>
      <c r="K2" s="23">
        <v>9</v>
      </c>
      <c r="L2" s="13">
        <v>10</v>
      </c>
      <c r="M2" s="13">
        <v>11</v>
      </c>
      <c r="N2" s="13">
        <v>12</v>
      </c>
      <c r="O2" s="13">
        <v>13</v>
      </c>
      <c r="P2" s="13">
        <v>14</v>
      </c>
      <c r="Q2" s="23">
        <v>15</v>
      </c>
      <c r="R2" s="13" t="s">
        <v>10</v>
      </c>
      <c r="S2" s="13" t="s">
        <v>7</v>
      </c>
      <c r="T2" s="13" t="s">
        <v>8</v>
      </c>
      <c r="U2" s="16" t="s">
        <v>2</v>
      </c>
      <c r="V2" s="8" t="s">
        <v>3</v>
      </c>
      <c r="W2" s="8">
        <f>COUNTA(A3:A21)</f>
        <v>14</v>
      </c>
    </row>
    <row r="3" spans="1:23">
      <c r="A3" s="19" t="s">
        <v>14</v>
      </c>
      <c r="B3" s="19" t="s">
        <v>23</v>
      </c>
      <c r="C3" s="17">
        <v>1</v>
      </c>
      <c r="D3" s="17">
        <v>1</v>
      </c>
      <c r="E3" s="17">
        <v>1</v>
      </c>
      <c r="F3" s="24"/>
      <c r="G3" s="17">
        <v>1</v>
      </c>
      <c r="H3" s="17">
        <v>1</v>
      </c>
      <c r="I3" s="17">
        <v>1</v>
      </c>
      <c r="J3" s="17">
        <v>1</v>
      </c>
      <c r="K3" s="24"/>
      <c r="L3" s="17"/>
      <c r="M3" s="17">
        <v>1</v>
      </c>
      <c r="N3" s="17"/>
      <c r="O3" s="17"/>
      <c r="P3" s="17">
        <v>1</v>
      </c>
      <c r="Q3" s="24"/>
      <c r="R3" s="17">
        <f>COUNTIF(C3:Q3,1)</f>
        <v>9</v>
      </c>
      <c r="S3" s="17">
        <f>COUNTIF(C3:Q3,1)</f>
        <v>9</v>
      </c>
      <c r="T3" s="17">
        <f>SUMIF(C3:Q3,1,$C$22:$Q$22)</f>
        <v>87</v>
      </c>
      <c r="U3" s="18">
        <f>IF(round1!A3="","",temp!C2)</f>
        <v>1</v>
      </c>
    </row>
    <row r="4" spans="1:23">
      <c r="A4" s="19" t="s">
        <v>22</v>
      </c>
      <c r="B4" s="19" t="s">
        <v>24</v>
      </c>
      <c r="C4" s="17">
        <v>1</v>
      </c>
      <c r="D4" s="17"/>
      <c r="E4" s="17">
        <v>1</v>
      </c>
      <c r="F4" s="24"/>
      <c r="G4" s="17"/>
      <c r="H4" s="17">
        <v>1</v>
      </c>
      <c r="I4" s="17"/>
      <c r="J4" s="17"/>
      <c r="K4" s="24"/>
      <c r="L4" s="17">
        <v>1</v>
      </c>
      <c r="M4" s="17">
        <v>1</v>
      </c>
      <c r="N4" s="17">
        <v>1</v>
      </c>
      <c r="O4" s="17"/>
      <c r="P4" s="17">
        <v>1</v>
      </c>
      <c r="Q4" s="24"/>
      <c r="R4" s="17">
        <f t="shared" ref="R4:R21" si="0">COUNTIF(C4:Q4,1)</f>
        <v>7</v>
      </c>
      <c r="S4" s="17">
        <f t="shared" ref="S4:S21" si="1">COUNTIF(C4:Q4,1)</f>
        <v>7</v>
      </c>
      <c r="T4" s="17">
        <f t="shared" ref="T4:T21" si="2">SUMIF(C4:Q4,1,$C$22:$Q$22)</f>
        <v>72</v>
      </c>
      <c r="U4" s="18">
        <f>IF(round1!A4="","",temp!C3)</f>
        <v>3</v>
      </c>
    </row>
    <row r="5" spans="1:23">
      <c r="A5" s="19" t="s">
        <v>25</v>
      </c>
      <c r="B5" s="19" t="s">
        <v>26</v>
      </c>
      <c r="C5" s="17">
        <v>1</v>
      </c>
      <c r="D5" s="17"/>
      <c r="E5" s="17">
        <v>1</v>
      </c>
      <c r="F5" s="24"/>
      <c r="G5" s="17">
        <v>1</v>
      </c>
      <c r="H5" s="17">
        <v>1</v>
      </c>
      <c r="I5" s="17"/>
      <c r="J5" s="17">
        <v>1</v>
      </c>
      <c r="K5" s="24"/>
      <c r="L5" s="17"/>
      <c r="M5" s="17">
        <v>1</v>
      </c>
      <c r="N5" s="17"/>
      <c r="O5" s="17">
        <v>1</v>
      </c>
      <c r="P5" s="17">
        <v>1</v>
      </c>
      <c r="Q5" s="24"/>
      <c r="R5" s="17">
        <f t="shared" si="0"/>
        <v>8</v>
      </c>
      <c r="S5" s="17">
        <f t="shared" si="1"/>
        <v>8</v>
      </c>
      <c r="T5" s="17">
        <f t="shared" si="2"/>
        <v>77</v>
      </c>
      <c r="U5" s="18">
        <f>IF(round1!A5="","",temp!C4)</f>
        <v>2</v>
      </c>
    </row>
    <row r="6" spans="1:23">
      <c r="A6" s="19" t="s">
        <v>28</v>
      </c>
      <c r="B6" s="19" t="s">
        <v>27</v>
      </c>
      <c r="C6" s="17">
        <v>1</v>
      </c>
      <c r="D6" s="17">
        <v>1</v>
      </c>
      <c r="E6" s="17"/>
      <c r="F6" s="24"/>
      <c r="G6" s="17">
        <v>1</v>
      </c>
      <c r="H6" s="17">
        <v>1</v>
      </c>
      <c r="I6" s="17"/>
      <c r="J6" s="17"/>
      <c r="K6" s="24"/>
      <c r="L6" s="17"/>
      <c r="M6" s="17"/>
      <c r="N6" s="17"/>
      <c r="O6" s="17"/>
      <c r="P6" s="17"/>
      <c r="Q6" s="24"/>
      <c r="R6" s="17">
        <f t="shared" si="0"/>
        <v>4</v>
      </c>
      <c r="S6" s="17">
        <f t="shared" si="1"/>
        <v>4</v>
      </c>
      <c r="T6" s="17">
        <f t="shared" si="2"/>
        <v>34</v>
      </c>
      <c r="U6" s="18">
        <f>IF(round1!A6="","",temp!C5)</f>
        <v>4</v>
      </c>
    </row>
    <row r="7" spans="1:23">
      <c r="A7" s="19" t="s">
        <v>15</v>
      </c>
      <c r="B7" s="19" t="s">
        <v>29</v>
      </c>
      <c r="C7" s="17"/>
      <c r="D7" s="17">
        <v>1</v>
      </c>
      <c r="E7" s="17"/>
      <c r="F7" s="24"/>
      <c r="G7" s="17"/>
      <c r="H7" s="17">
        <v>1</v>
      </c>
      <c r="I7" s="17"/>
      <c r="J7" s="17"/>
      <c r="K7" s="24"/>
      <c r="L7" s="17">
        <v>1</v>
      </c>
      <c r="M7" s="17">
        <v>1</v>
      </c>
      <c r="N7" s="17"/>
      <c r="O7" s="17"/>
      <c r="P7" s="17"/>
      <c r="Q7" s="24"/>
      <c r="R7" s="17">
        <f t="shared" si="0"/>
        <v>4</v>
      </c>
      <c r="S7" s="17">
        <f t="shared" si="1"/>
        <v>4</v>
      </c>
      <c r="T7" s="17">
        <f t="shared" si="2"/>
        <v>36</v>
      </c>
      <c r="U7" s="18">
        <f>IF(round1!A7="","",temp!C6)</f>
        <v>6</v>
      </c>
    </row>
    <row r="8" spans="1:23">
      <c r="A8" s="19" t="s">
        <v>16</v>
      </c>
      <c r="B8" s="19" t="s">
        <v>30</v>
      </c>
      <c r="C8" s="17"/>
      <c r="D8" s="17"/>
      <c r="E8" s="17"/>
      <c r="F8" s="24"/>
      <c r="G8" s="17">
        <v>1</v>
      </c>
      <c r="H8" s="17">
        <v>1</v>
      </c>
      <c r="I8" s="17"/>
      <c r="J8" s="17"/>
      <c r="K8" s="24"/>
      <c r="L8" s="17"/>
      <c r="M8" s="17">
        <v>1</v>
      </c>
      <c r="N8" s="17"/>
      <c r="O8" s="17">
        <v>1</v>
      </c>
      <c r="P8" s="17">
        <v>1</v>
      </c>
      <c r="Q8" s="24"/>
      <c r="R8" s="17">
        <f t="shared" si="0"/>
        <v>5</v>
      </c>
      <c r="S8" s="17">
        <f t="shared" si="1"/>
        <v>5</v>
      </c>
      <c r="T8" s="17">
        <f t="shared" si="2"/>
        <v>45</v>
      </c>
      <c r="U8" s="18">
        <f>IF(round1!A8="","",temp!C7)</f>
        <v>5</v>
      </c>
    </row>
    <row r="9" spans="1:23">
      <c r="A9" s="19" t="s">
        <v>17</v>
      </c>
      <c r="B9" s="19" t="s">
        <v>31</v>
      </c>
      <c r="C9" s="17">
        <v>1</v>
      </c>
      <c r="D9" s="17"/>
      <c r="E9" s="17"/>
      <c r="F9" s="24"/>
      <c r="G9" s="17">
        <v>1</v>
      </c>
      <c r="H9" s="17"/>
      <c r="I9" s="17"/>
      <c r="J9" s="17"/>
      <c r="K9" s="24"/>
      <c r="L9" s="17"/>
      <c r="M9" s="17"/>
      <c r="N9" s="17"/>
      <c r="O9" s="17"/>
      <c r="P9" s="17">
        <v>1</v>
      </c>
      <c r="Q9" s="24"/>
      <c r="R9" s="17">
        <f t="shared" si="0"/>
        <v>3</v>
      </c>
      <c r="S9" s="17">
        <f t="shared" si="1"/>
        <v>3</v>
      </c>
      <c r="T9" s="17">
        <f t="shared" si="2"/>
        <v>26</v>
      </c>
      <c r="U9" s="18">
        <f>IF(round1!A9="","",temp!C8)</f>
        <v>8</v>
      </c>
    </row>
    <row r="10" spans="1:23">
      <c r="A10" s="19" t="s">
        <v>33</v>
      </c>
      <c r="B10" s="19" t="s">
        <v>32</v>
      </c>
      <c r="C10" s="17"/>
      <c r="D10" s="17">
        <v>1</v>
      </c>
      <c r="E10" s="17"/>
      <c r="F10" s="24"/>
      <c r="G10" s="17"/>
      <c r="H10" s="17"/>
      <c r="I10" s="17"/>
      <c r="J10" s="17"/>
      <c r="K10" s="24"/>
      <c r="L10" s="17"/>
      <c r="M10" s="17">
        <v>1</v>
      </c>
      <c r="N10" s="17"/>
      <c r="O10" s="17"/>
      <c r="P10" s="17"/>
      <c r="Q10" s="24"/>
      <c r="R10" s="17">
        <f t="shared" si="0"/>
        <v>2</v>
      </c>
      <c r="S10" s="17">
        <f t="shared" si="1"/>
        <v>2</v>
      </c>
      <c r="T10" s="17">
        <f t="shared" si="2"/>
        <v>15</v>
      </c>
      <c r="U10" s="18">
        <f>IF(round1!A10="","",temp!C9)</f>
        <v>10</v>
      </c>
    </row>
    <row r="11" spans="1:23">
      <c r="A11" s="19" t="s">
        <v>18</v>
      </c>
      <c r="B11" s="19" t="s">
        <v>34</v>
      </c>
      <c r="C11" s="17"/>
      <c r="D11" s="17">
        <v>1</v>
      </c>
      <c r="E11" s="17"/>
      <c r="F11" s="24"/>
      <c r="G11" s="17"/>
      <c r="H11" s="17"/>
      <c r="I11" s="17"/>
      <c r="J11" s="17">
        <v>1</v>
      </c>
      <c r="K11" s="24"/>
      <c r="L11" s="17"/>
      <c r="M11" s="17">
        <v>1</v>
      </c>
      <c r="N11" s="17"/>
      <c r="O11" s="17"/>
      <c r="P11" s="17">
        <v>1</v>
      </c>
      <c r="Q11" s="24"/>
      <c r="R11" s="17">
        <f t="shared" si="0"/>
        <v>4</v>
      </c>
      <c r="S11" s="17">
        <f t="shared" si="1"/>
        <v>4</v>
      </c>
      <c r="T11" s="17">
        <f t="shared" si="2"/>
        <v>35</v>
      </c>
      <c r="U11" s="18">
        <f>IF(round1!A11="","",temp!C10)</f>
        <v>11</v>
      </c>
    </row>
    <row r="12" spans="1:23">
      <c r="A12" s="19" t="s">
        <v>19</v>
      </c>
      <c r="B12" s="19" t="s">
        <v>35</v>
      </c>
      <c r="C12" s="17"/>
      <c r="D12" s="17"/>
      <c r="E12" s="17"/>
      <c r="F12" s="24"/>
      <c r="G12" s="17"/>
      <c r="H12" s="17"/>
      <c r="I12" s="17"/>
      <c r="J12" s="17">
        <v>1</v>
      </c>
      <c r="K12" s="24"/>
      <c r="L12" s="17">
        <v>1</v>
      </c>
      <c r="M12" s="17"/>
      <c r="N12" s="17"/>
      <c r="O12" s="17">
        <v>1</v>
      </c>
      <c r="P12" s="17"/>
      <c r="Q12" s="24"/>
      <c r="R12" s="17">
        <f t="shared" si="0"/>
        <v>3</v>
      </c>
      <c r="S12" s="17">
        <f t="shared" si="1"/>
        <v>3</v>
      </c>
      <c r="T12" s="17">
        <f t="shared" si="2"/>
        <v>35</v>
      </c>
      <c r="U12" s="18">
        <f>IF(round1!A12="","",temp!C11)</f>
        <v>7</v>
      </c>
    </row>
    <row r="13" spans="1:23">
      <c r="A13" s="19" t="s">
        <v>20</v>
      </c>
      <c r="B13" s="19" t="s">
        <v>36</v>
      </c>
      <c r="C13" s="17"/>
      <c r="D13" s="17"/>
      <c r="E13" s="17"/>
      <c r="F13" s="24"/>
      <c r="G13" s="17"/>
      <c r="H13" s="17"/>
      <c r="I13" s="17"/>
      <c r="J13" s="17"/>
      <c r="K13" s="24"/>
      <c r="L13" s="17"/>
      <c r="M13" s="17"/>
      <c r="N13" s="17"/>
      <c r="O13" s="17"/>
      <c r="P13" s="17"/>
      <c r="Q13" s="24"/>
      <c r="R13" s="17">
        <f t="shared" si="0"/>
        <v>0</v>
      </c>
      <c r="S13" s="17">
        <f t="shared" si="1"/>
        <v>0</v>
      </c>
      <c r="T13" s="17">
        <f t="shared" si="2"/>
        <v>0</v>
      </c>
      <c r="U13" s="18">
        <f>IF(round1!A13="","",temp!C12)</f>
        <v>14</v>
      </c>
    </row>
    <row r="14" spans="1:23">
      <c r="A14" s="19" t="s">
        <v>21</v>
      </c>
      <c r="B14" s="19" t="s">
        <v>37</v>
      </c>
      <c r="C14" s="17">
        <v>1</v>
      </c>
      <c r="D14" s="17">
        <v>1</v>
      </c>
      <c r="E14" s="17"/>
      <c r="F14" s="24"/>
      <c r="G14" s="17">
        <v>1</v>
      </c>
      <c r="H14" s="17"/>
      <c r="I14" s="17"/>
      <c r="J14" s="17"/>
      <c r="K14" s="24"/>
      <c r="L14" s="17"/>
      <c r="M14" s="17"/>
      <c r="N14" s="17"/>
      <c r="O14" s="17"/>
      <c r="P14" s="17"/>
      <c r="Q14" s="24"/>
      <c r="R14" s="17">
        <f t="shared" si="0"/>
        <v>3</v>
      </c>
      <c r="S14" s="17">
        <f t="shared" si="1"/>
        <v>3</v>
      </c>
      <c r="T14" s="17">
        <f t="shared" si="2"/>
        <v>25</v>
      </c>
      <c r="U14" s="18">
        <f>IF(round1!A14="","",temp!C13)</f>
        <v>9</v>
      </c>
    </row>
    <row r="15" spans="1:23">
      <c r="A15" s="19" t="s">
        <v>39</v>
      </c>
      <c r="B15" s="19" t="s">
        <v>38</v>
      </c>
      <c r="C15" s="17"/>
      <c r="D15" s="17">
        <v>1</v>
      </c>
      <c r="E15" s="17"/>
      <c r="F15" s="24"/>
      <c r="G15" s="17">
        <v>1</v>
      </c>
      <c r="H15" s="17"/>
      <c r="I15" s="17"/>
      <c r="J15" s="17"/>
      <c r="K15" s="24"/>
      <c r="L15" s="17"/>
      <c r="M15" s="17">
        <v>1</v>
      </c>
      <c r="N15" s="17"/>
      <c r="O15" s="17"/>
      <c r="P15" s="17"/>
      <c r="Q15" s="24"/>
      <c r="R15" s="17">
        <f t="shared" si="0"/>
        <v>3</v>
      </c>
      <c r="S15" s="17">
        <f t="shared" si="1"/>
        <v>3</v>
      </c>
      <c r="T15" s="17">
        <f t="shared" si="2"/>
        <v>23</v>
      </c>
      <c r="U15" s="18">
        <f>IF(round1!A15="","",temp!C14)</f>
        <v>12</v>
      </c>
    </row>
    <row r="16" spans="1:23">
      <c r="A16" s="19">
        <v>1100</v>
      </c>
      <c r="B16" s="19" t="s">
        <v>40</v>
      </c>
      <c r="C16" s="17"/>
      <c r="D16" s="17"/>
      <c r="E16" s="17"/>
      <c r="F16" s="24"/>
      <c r="G16" s="17"/>
      <c r="H16" s="17"/>
      <c r="I16" s="17"/>
      <c r="J16" s="17"/>
      <c r="K16" s="24"/>
      <c r="L16" s="17"/>
      <c r="M16" s="17"/>
      <c r="N16" s="17"/>
      <c r="O16" s="17"/>
      <c r="P16" s="17"/>
      <c r="Q16" s="24"/>
      <c r="R16" s="17">
        <f t="shared" si="0"/>
        <v>0</v>
      </c>
      <c r="S16" s="17">
        <f t="shared" si="1"/>
        <v>0</v>
      </c>
      <c r="T16" s="17">
        <f t="shared" si="2"/>
        <v>0</v>
      </c>
      <c r="U16" s="18">
        <f>IF(round1!A16="","",temp!C15)</f>
        <v>13</v>
      </c>
    </row>
    <row r="17" spans="1:21">
      <c r="A17" s="19"/>
      <c r="B17" s="19"/>
      <c r="C17" s="17"/>
      <c r="D17" s="17"/>
      <c r="E17" s="17"/>
      <c r="F17" s="24"/>
      <c r="G17" s="17"/>
      <c r="H17" s="17"/>
      <c r="I17" s="17"/>
      <c r="J17" s="17"/>
      <c r="K17" s="24"/>
      <c r="L17" s="17"/>
      <c r="M17" s="17"/>
      <c r="N17" s="17"/>
      <c r="O17" s="17"/>
      <c r="P17" s="17"/>
      <c r="Q17" s="24"/>
      <c r="R17" s="17">
        <f t="shared" si="0"/>
        <v>0</v>
      </c>
      <c r="S17" s="17">
        <f t="shared" si="1"/>
        <v>0</v>
      </c>
      <c r="T17" s="17">
        <f t="shared" si="2"/>
        <v>0</v>
      </c>
      <c r="U17" s="18" t="str">
        <f>IF(round1!A17="","",temp!C16)</f>
        <v/>
      </c>
    </row>
    <row r="18" spans="1:21">
      <c r="A18" s="19"/>
      <c r="B18" s="19"/>
      <c r="C18" s="17"/>
      <c r="D18" s="17"/>
      <c r="E18" s="17"/>
      <c r="F18" s="24"/>
      <c r="G18" s="17"/>
      <c r="H18" s="17"/>
      <c r="I18" s="17"/>
      <c r="J18" s="17"/>
      <c r="K18" s="24"/>
      <c r="L18" s="17"/>
      <c r="M18" s="17"/>
      <c r="N18" s="17"/>
      <c r="O18" s="17"/>
      <c r="P18" s="17"/>
      <c r="Q18" s="24"/>
      <c r="R18" s="17">
        <f t="shared" si="0"/>
        <v>0</v>
      </c>
      <c r="S18" s="17">
        <f t="shared" si="1"/>
        <v>0</v>
      </c>
      <c r="T18" s="17">
        <f t="shared" si="2"/>
        <v>0</v>
      </c>
      <c r="U18" s="18" t="str">
        <f>IF(round1!A18="","",temp!C17)</f>
        <v/>
      </c>
    </row>
    <row r="19" spans="1:21">
      <c r="A19" s="19"/>
      <c r="B19" s="19"/>
      <c r="C19" s="17"/>
      <c r="D19" s="17"/>
      <c r="E19" s="17"/>
      <c r="F19" s="24"/>
      <c r="G19" s="17"/>
      <c r="H19" s="17"/>
      <c r="I19" s="17"/>
      <c r="J19" s="17"/>
      <c r="K19" s="24"/>
      <c r="L19" s="17"/>
      <c r="M19" s="17"/>
      <c r="N19" s="17"/>
      <c r="O19" s="17"/>
      <c r="P19" s="17"/>
      <c r="Q19" s="24"/>
      <c r="R19" s="17">
        <f t="shared" si="0"/>
        <v>0</v>
      </c>
      <c r="S19" s="17">
        <f t="shared" si="1"/>
        <v>0</v>
      </c>
      <c r="T19" s="17">
        <f t="shared" si="2"/>
        <v>0</v>
      </c>
      <c r="U19" s="18" t="str">
        <f>IF(round1!A19="","",temp!C18)</f>
        <v/>
      </c>
    </row>
    <row r="20" spans="1:21">
      <c r="A20" s="19"/>
      <c r="B20" s="19"/>
      <c r="C20" s="17"/>
      <c r="D20" s="17"/>
      <c r="E20" s="17"/>
      <c r="F20" s="24"/>
      <c r="G20" s="17"/>
      <c r="H20" s="17"/>
      <c r="I20" s="17"/>
      <c r="J20" s="17"/>
      <c r="K20" s="24"/>
      <c r="L20" s="17"/>
      <c r="M20" s="17"/>
      <c r="N20" s="17"/>
      <c r="O20" s="17"/>
      <c r="P20" s="17"/>
      <c r="Q20" s="24"/>
      <c r="R20" s="17">
        <f t="shared" si="0"/>
        <v>0</v>
      </c>
      <c r="S20" s="17">
        <f t="shared" si="1"/>
        <v>0</v>
      </c>
      <c r="T20" s="17">
        <f t="shared" si="2"/>
        <v>0</v>
      </c>
      <c r="U20" s="18" t="str">
        <f>IF(round1!A20="","",temp!C19)</f>
        <v/>
      </c>
    </row>
    <row r="21" spans="1:21">
      <c r="A21" s="19"/>
      <c r="B21" s="19"/>
      <c r="C21" s="17"/>
      <c r="D21" s="17"/>
      <c r="E21" s="17"/>
      <c r="F21" s="24"/>
      <c r="G21" s="17"/>
      <c r="H21" s="17"/>
      <c r="I21" s="17"/>
      <c r="J21" s="17"/>
      <c r="K21" s="24"/>
      <c r="L21" s="17"/>
      <c r="M21" s="17"/>
      <c r="N21" s="17"/>
      <c r="O21" s="17"/>
      <c r="P21" s="17"/>
      <c r="Q21" s="24"/>
      <c r="R21" s="17">
        <f t="shared" si="0"/>
        <v>0</v>
      </c>
      <c r="S21" s="17">
        <f t="shared" si="1"/>
        <v>0</v>
      </c>
      <c r="T21" s="17">
        <f t="shared" si="2"/>
        <v>0</v>
      </c>
      <c r="U21" s="18" t="str">
        <f>IF(round1!A21="","",temp!C20)</f>
        <v/>
      </c>
    </row>
    <row r="22" spans="1:21" s="8" customFormat="1" ht="18" customHeight="1">
      <c r="A22" s="8" t="s">
        <v>1</v>
      </c>
      <c r="C22" s="8">
        <f>round1!$W$2-COUNTIF(C3:C21,1)+1</f>
        <v>9</v>
      </c>
      <c r="D22" s="8">
        <f>round1!$W$2-COUNTIF(D3:D21,1)+1</f>
        <v>8</v>
      </c>
      <c r="E22" s="8">
        <f>round1!$W$2-COUNTIF(E3:E21,1)+1</f>
        <v>12</v>
      </c>
      <c r="F22" s="25">
        <f>round1!$W$2-COUNTIF(F3:F21,1)+1</f>
        <v>15</v>
      </c>
      <c r="G22" s="8">
        <f>round1!$W$2-COUNTIF(G3:G21,1)+1</f>
        <v>8</v>
      </c>
      <c r="H22" s="8">
        <f>round1!$W$2-COUNTIF(H3:H21,1)+1</f>
        <v>9</v>
      </c>
      <c r="I22" s="8">
        <f>round1!$W$2-COUNTIF(I3:I21,1)+1</f>
        <v>14</v>
      </c>
      <c r="J22" s="8">
        <f>round1!$W$2-COUNTIF(J3:J21,1)+1</f>
        <v>11</v>
      </c>
      <c r="K22" s="25">
        <f>round1!$W$2-COUNTIF(K3:K21,1)+1</f>
        <v>15</v>
      </c>
      <c r="L22" s="8">
        <f>round1!$W$2-COUNTIF(L3:L21,1)+1</f>
        <v>12</v>
      </c>
      <c r="M22" s="8">
        <f>round1!$W$2-COUNTIF(M3:M21,1)+1</f>
        <v>7</v>
      </c>
      <c r="N22" s="8">
        <f>round1!$W$2-COUNTIF(N3:N21,1)+1</f>
        <v>14</v>
      </c>
      <c r="O22" s="8">
        <f>round1!$W$2-COUNTIF(O3:O21,1)+1</f>
        <v>12</v>
      </c>
      <c r="P22" s="8">
        <f>round1!$W$2-COUNTIF(P3:P21,1)+1</f>
        <v>9</v>
      </c>
      <c r="Q22" s="25">
        <f>round1!$W$2-COUNTIF(Q3:Q21,1)+1</f>
        <v>15</v>
      </c>
      <c r="U22" s="10"/>
    </row>
  </sheetData>
  <mergeCells count="1">
    <mergeCell ref="A1:U1"/>
  </mergeCells>
  <pageMargins left="0.7" right="0.7" top="0.75" bottom="0.75" header="0.3" footer="0.3"/>
  <pageSetup paperSize="9" orientation="portrait" r:id="rId1"/>
  <ignoredErrors>
    <ignoredError sqref="C22:Q2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U22"/>
  <sheetViews>
    <sheetView zoomScale="120" zoomScaleNormal="120" workbookViewId="0">
      <selection activeCell="N2" sqref="N1:O1048576"/>
    </sheetView>
  </sheetViews>
  <sheetFormatPr defaultRowHeight="15"/>
  <cols>
    <col min="1" max="2" width="20.85546875" style="6" customWidth="1"/>
    <col min="3" max="9" width="4.28515625" customWidth="1"/>
    <col min="10" max="11" width="4.28515625" style="26" customWidth="1"/>
    <col min="12" max="13" width="4.28515625" customWidth="1"/>
    <col min="14" max="15" width="4.28515625" style="26" customWidth="1"/>
    <col min="16" max="17" width="4.28515625" customWidth="1"/>
    <col min="18" max="18" width="7.85546875" customWidth="1"/>
    <col min="19" max="19" width="6.85546875" customWidth="1"/>
    <col min="21" max="21" width="9.140625" style="9"/>
    <col min="22" max="22" width="20.42578125" customWidth="1"/>
  </cols>
  <sheetData>
    <row r="1" spans="1:21" s="21" customFormat="1">
      <c r="A1" s="22" t="s">
        <v>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>
      <c r="A2" s="13" t="s">
        <v>0</v>
      </c>
      <c r="B2" s="13" t="s">
        <v>6</v>
      </c>
      <c r="C2" s="13">
        <v>16</v>
      </c>
      <c r="D2" s="13">
        <v>17</v>
      </c>
      <c r="E2" s="13">
        <v>18</v>
      </c>
      <c r="F2" s="13">
        <v>19</v>
      </c>
      <c r="G2" s="13">
        <v>20</v>
      </c>
      <c r="H2" s="13">
        <v>21</v>
      </c>
      <c r="I2" s="13">
        <v>22</v>
      </c>
      <c r="J2" s="23">
        <v>23</v>
      </c>
      <c r="K2" s="23">
        <v>24</v>
      </c>
      <c r="L2" s="13">
        <v>25</v>
      </c>
      <c r="M2" s="13">
        <v>26</v>
      </c>
      <c r="N2" s="23">
        <v>27</v>
      </c>
      <c r="O2" s="23">
        <v>28</v>
      </c>
      <c r="P2" s="13">
        <v>29</v>
      </c>
      <c r="Q2" s="13">
        <v>30</v>
      </c>
      <c r="R2" s="13" t="s">
        <v>11</v>
      </c>
      <c r="S2" s="13" t="s">
        <v>7</v>
      </c>
      <c r="T2" s="13" t="s">
        <v>8</v>
      </c>
      <c r="U2" s="14" t="s">
        <v>2</v>
      </c>
    </row>
    <row r="3" spans="1:21">
      <c r="A3" s="20" t="str">
        <f>IF(round1!A3="","",round1!A3)</f>
        <v>БН</v>
      </c>
      <c r="B3" s="20" t="str">
        <f>round1!B3</f>
        <v xml:space="preserve">Алексей Гридин </v>
      </c>
      <c r="C3" s="17">
        <v>1</v>
      </c>
      <c r="D3" s="17">
        <v>1</v>
      </c>
      <c r="E3" s="17">
        <v>1</v>
      </c>
      <c r="F3" s="17">
        <v>1</v>
      </c>
      <c r="G3" s="17">
        <v>1</v>
      </c>
      <c r="H3" s="17">
        <v>1</v>
      </c>
      <c r="I3" s="17"/>
      <c r="J3" s="24"/>
      <c r="K3" s="24"/>
      <c r="L3" s="17">
        <v>1</v>
      </c>
      <c r="M3" s="17">
        <v>1</v>
      </c>
      <c r="N3" s="24"/>
      <c r="O3" s="24"/>
      <c r="P3" s="17">
        <v>1</v>
      </c>
      <c r="Q3" s="17">
        <v>1</v>
      </c>
      <c r="R3" s="17">
        <f>COUNTIF(C3:Q3,1)</f>
        <v>10</v>
      </c>
      <c r="S3" s="17">
        <f>COUNTIF(C3:Q3,1)+round1!S3</f>
        <v>19</v>
      </c>
      <c r="T3" s="17">
        <f>SUMIF(C3:Q3,1,$C$22:$Q$22)+round1!T3</f>
        <v>167</v>
      </c>
      <c r="U3" s="18">
        <f>IF(round1!A3="","",temp!C2)</f>
        <v>1</v>
      </c>
    </row>
    <row r="4" spans="1:21">
      <c r="A4" s="20" t="str">
        <f>IF(round1!A4="","",round1!A4)</f>
        <v>Браво руля!</v>
      </c>
      <c r="B4" s="20" t="str">
        <f>round1!B4</f>
        <v>Роман Иноземцев</v>
      </c>
      <c r="C4" s="17">
        <v>1</v>
      </c>
      <c r="D4" s="17">
        <v>1</v>
      </c>
      <c r="E4" s="17"/>
      <c r="F4" s="17">
        <v>1</v>
      </c>
      <c r="G4" s="17">
        <v>1</v>
      </c>
      <c r="H4" s="17">
        <v>1</v>
      </c>
      <c r="I4" s="17"/>
      <c r="J4" s="24"/>
      <c r="K4" s="24"/>
      <c r="L4" s="17">
        <v>1</v>
      </c>
      <c r="M4" s="17">
        <v>1</v>
      </c>
      <c r="N4" s="24"/>
      <c r="O4" s="24"/>
      <c r="P4" s="17"/>
      <c r="Q4" s="17">
        <v>1</v>
      </c>
      <c r="R4" s="17">
        <f t="shared" ref="R4:R21" si="0">COUNTIF(C4:Q4,1)</f>
        <v>8</v>
      </c>
      <c r="S4" s="17">
        <f>COUNTIF(C4:Q4,1)+round1!S4</f>
        <v>15</v>
      </c>
      <c r="T4" s="17">
        <f>SUMIF(C4:Q4,1,$C$22:$Q$22)+round1!T4</f>
        <v>127</v>
      </c>
      <c r="U4" s="18">
        <f>IF(round1!A4="","",temp!C3)</f>
        <v>3</v>
      </c>
    </row>
    <row r="5" spans="1:21">
      <c r="A5" s="20" t="str">
        <f>IF(round1!A5="","",round1!A5)</f>
        <v>Шесть без козыря</v>
      </c>
      <c r="B5" s="20" t="str">
        <f>round1!B5</f>
        <v xml:space="preserve">Юрий Белоусов </v>
      </c>
      <c r="C5" s="17">
        <v>1</v>
      </c>
      <c r="D5" s="17">
        <v>1</v>
      </c>
      <c r="E5" s="17">
        <v>1</v>
      </c>
      <c r="F5" s="17">
        <v>1</v>
      </c>
      <c r="G5" s="17">
        <v>1</v>
      </c>
      <c r="H5" s="17">
        <v>1</v>
      </c>
      <c r="I5" s="17">
        <v>1</v>
      </c>
      <c r="J5" s="24"/>
      <c r="K5" s="24"/>
      <c r="L5" s="17">
        <v>1</v>
      </c>
      <c r="M5" s="17"/>
      <c r="N5" s="24"/>
      <c r="O5" s="24"/>
      <c r="P5" s="17">
        <v>1</v>
      </c>
      <c r="Q5" s="17">
        <v>1</v>
      </c>
      <c r="R5" s="17">
        <f t="shared" si="0"/>
        <v>10</v>
      </c>
      <c r="S5" s="17">
        <f>COUNTIF(C5:Q5,1)+round1!S5</f>
        <v>18</v>
      </c>
      <c r="T5" s="17">
        <f>SUMIF(C5:Q5,1,$C$22:$Q$22)+round1!T5</f>
        <v>160</v>
      </c>
      <c r="U5" s="18">
        <f>IF(round1!A5="","",temp!C4)</f>
        <v>2</v>
      </c>
    </row>
    <row r="6" spans="1:21">
      <c r="A6" s="20" t="str">
        <f>IF(round1!A6="","",round1!A6)</f>
        <v>Станция Курская (г. Курчатов)</v>
      </c>
      <c r="B6" s="20" t="str">
        <f>round1!B6</f>
        <v xml:space="preserve">Елена Куклина </v>
      </c>
      <c r="C6" s="17">
        <v>1</v>
      </c>
      <c r="D6" s="17">
        <v>1</v>
      </c>
      <c r="E6" s="17"/>
      <c r="F6" s="17">
        <v>1</v>
      </c>
      <c r="G6" s="17">
        <v>1</v>
      </c>
      <c r="H6" s="17">
        <v>1</v>
      </c>
      <c r="I6" s="17"/>
      <c r="J6" s="24"/>
      <c r="K6" s="24"/>
      <c r="L6" s="17">
        <v>1</v>
      </c>
      <c r="M6" s="17"/>
      <c r="N6" s="24"/>
      <c r="O6" s="24"/>
      <c r="P6" s="17"/>
      <c r="Q6" s="17">
        <v>1</v>
      </c>
      <c r="R6" s="17">
        <f t="shared" si="0"/>
        <v>7</v>
      </c>
      <c r="S6" s="17">
        <f>COUNTIF(C6:Q6,1)+round1!S6</f>
        <v>11</v>
      </c>
      <c r="T6" s="17">
        <f>SUMIF(C6:Q6,1,$C$22:$Q$22)+round1!T6</f>
        <v>78</v>
      </c>
      <c r="U6" s="18">
        <f>IF(round1!A6="","",temp!C5)</f>
        <v>4</v>
      </c>
    </row>
    <row r="7" spans="1:21">
      <c r="A7" s="20" t="str">
        <f>IF(round1!A7="","",round1!A7)</f>
        <v>КЭП</v>
      </c>
      <c r="B7" s="20" t="str">
        <f>round1!B7</f>
        <v xml:space="preserve">Наталия Калмыкова </v>
      </c>
      <c r="C7" s="17">
        <v>1</v>
      </c>
      <c r="D7" s="17">
        <v>1</v>
      </c>
      <c r="E7" s="17"/>
      <c r="F7" s="17"/>
      <c r="G7" s="17">
        <v>1</v>
      </c>
      <c r="H7" s="17">
        <v>1</v>
      </c>
      <c r="I7" s="17"/>
      <c r="J7" s="24"/>
      <c r="K7" s="24"/>
      <c r="L7" s="17"/>
      <c r="M7" s="17">
        <v>1</v>
      </c>
      <c r="N7" s="24"/>
      <c r="O7" s="24"/>
      <c r="P7" s="17">
        <v>1</v>
      </c>
      <c r="Q7" s="17">
        <v>1</v>
      </c>
      <c r="R7" s="17">
        <f t="shared" si="0"/>
        <v>7</v>
      </c>
      <c r="S7" s="17">
        <f>COUNTIF(C7:Q7,1)+round1!S7</f>
        <v>11</v>
      </c>
      <c r="T7" s="17">
        <f>SUMIF(C7:Q7,1,$C$22:$Q$22)+round1!T7</f>
        <v>88</v>
      </c>
      <c r="U7" s="18">
        <f>IF(round1!A7="","",temp!C6)</f>
        <v>6</v>
      </c>
    </row>
    <row r="8" spans="1:21">
      <c r="A8" s="20" t="str">
        <f>IF(round1!A8="","",round1!A8)</f>
        <v>Billie Bob Top</v>
      </c>
      <c r="B8" s="20" t="str">
        <f>round1!B8</f>
        <v xml:space="preserve">Наталья Соловьёва </v>
      </c>
      <c r="C8" s="17">
        <v>1</v>
      </c>
      <c r="D8" s="17">
        <v>1</v>
      </c>
      <c r="E8" s="17"/>
      <c r="F8" s="17">
        <v>1</v>
      </c>
      <c r="G8" s="17">
        <v>1</v>
      </c>
      <c r="H8" s="17"/>
      <c r="I8" s="17"/>
      <c r="J8" s="24"/>
      <c r="K8" s="24"/>
      <c r="L8" s="17">
        <v>1</v>
      </c>
      <c r="M8" s="17"/>
      <c r="N8" s="24"/>
      <c r="O8" s="24"/>
      <c r="P8" s="17"/>
      <c r="Q8" s="17">
        <v>1</v>
      </c>
      <c r="R8" s="17">
        <f t="shared" si="0"/>
        <v>6</v>
      </c>
      <c r="S8" s="17">
        <f>COUNTIF(C8:Q8,1)+round1!S8</f>
        <v>11</v>
      </c>
      <c r="T8" s="17">
        <f>SUMIF(C8:Q8,1,$C$22:$Q$22)+round1!T8</f>
        <v>79</v>
      </c>
      <c r="U8" s="18">
        <f>IF(round1!A8="","",temp!C7)</f>
        <v>5</v>
      </c>
    </row>
    <row r="9" spans="1:21">
      <c r="A9" s="20" t="str">
        <f>IF(round1!A9="","",round1!A9)</f>
        <v>Серп и Солод</v>
      </c>
      <c r="B9" s="20" t="str">
        <f>round1!B9</f>
        <v xml:space="preserve">Максим Асмолов </v>
      </c>
      <c r="C9" s="17">
        <v>1</v>
      </c>
      <c r="D9" s="17">
        <v>1</v>
      </c>
      <c r="E9" s="17"/>
      <c r="F9" s="17">
        <v>1</v>
      </c>
      <c r="G9" s="17"/>
      <c r="H9" s="17"/>
      <c r="I9" s="17"/>
      <c r="J9" s="24"/>
      <c r="K9" s="24"/>
      <c r="L9" s="17"/>
      <c r="M9" s="17">
        <v>1</v>
      </c>
      <c r="N9" s="24"/>
      <c r="O9" s="24"/>
      <c r="P9" s="17"/>
      <c r="Q9" s="17">
        <v>1</v>
      </c>
      <c r="R9" s="17">
        <f t="shared" si="0"/>
        <v>5</v>
      </c>
      <c r="S9" s="17">
        <f>COUNTIF(C9:Q9,1)+round1!S9</f>
        <v>8</v>
      </c>
      <c r="T9" s="17">
        <f>SUMIF(C9:Q9,1,$C$22:$Q$22)+round1!T9</f>
        <v>55</v>
      </c>
      <c r="U9" s="18">
        <f>IF(round1!A9="","",temp!C8)</f>
        <v>8</v>
      </c>
    </row>
    <row r="10" spans="1:21">
      <c r="A10" s="20" t="str">
        <f>IF(round1!A10="","",round1!A10)</f>
        <v>Memento Dory</v>
      </c>
      <c r="B10" s="20" t="str">
        <f>round1!B10</f>
        <v xml:space="preserve">Ирина Алябьева </v>
      </c>
      <c r="C10" s="17">
        <v>1</v>
      </c>
      <c r="D10" s="17">
        <v>1</v>
      </c>
      <c r="E10" s="17"/>
      <c r="F10" s="17">
        <v>1</v>
      </c>
      <c r="G10" s="17"/>
      <c r="H10" s="17"/>
      <c r="I10" s="17"/>
      <c r="J10" s="24"/>
      <c r="K10" s="24"/>
      <c r="L10" s="17"/>
      <c r="M10" s="17"/>
      <c r="N10" s="24"/>
      <c r="O10" s="24"/>
      <c r="P10" s="17"/>
      <c r="Q10" s="17">
        <v>1</v>
      </c>
      <c r="R10" s="17">
        <f t="shared" si="0"/>
        <v>4</v>
      </c>
      <c r="S10" s="17">
        <f>COUNTIF(C10:Q10,1)+round1!S10</f>
        <v>6</v>
      </c>
      <c r="T10" s="17">
        <f>SUMIF(C10:Q10,1,$C$22:$Q$22)+round1!T10</f>
        <v>33</v>
      </c>
      <c r="U10" s="18">
        <f>IF(round1!A10="","",temp!C9)</f>
        <v>10</v>
      </c>
    </row>
    <row r="11" spans="1:21">
      <c r="A11" s="20" t="str">
        <f>IF(round1!A11="","",round1!A11)</f>
        <v>3+3</v>
      </c>
      <c r="B11" s="20" t="str">
        <f>round1!B11</f>
        <v xml:space="preserve">Николай Соколенко </v>
      </c>
      <c r="C11" s="17"/>
      <c r="D11" s="17">
        <v>1</v>
      </c>
      <c r="E11" s="17"/>
      <c r="F11" s="17"/>
      <c r="G11" s="17"/>
      <c r="H11" s="17"/>
      <c r="I11" s="17"/>
      <c r="J11" s="24"/>
      <c r="K11" s="24"/>
      <c r="L11" s="17"/>
      <c r="M11" s="17"/>
      <c r="N11" s="24"/>
      <c r="O11" s="24"/>
      <c r="P11" s="17"/>
      <c r="Q11" s="17"/>
      <c r="R11" s="17">
        <f t="shared" si="0"/>
        <v>1</v>
      </c>
      <c r="S11" s="17">
        <f>COUNTIF(C11:Q11,1)+round1!S11</f>
        <v>5</v>
      </c>
      <c r="T11" s="17">
        <f>SUMIF(C11:Q11,1,$C$22:$Q$22)+round1!T11</f>
        <v>38</v>
      </c>
      <c r="U11" s="18">
        <f>IF(round1!A11="","",temp!C10)</f>
        <v>11</v>
      </c>
    </row>
    <row r="12" spans="1:21">
      <c r="A12" s="20" t="str">
        <f>IF(round1!A12="","",round1!A12)</f>
        <v>Бобромафия</v>
      </c>
      <c r="B12" s="20" t="str">
        <f>round1!B12</f>
        <v xml:space="preserve">Екатерина Боянова </v>
      </c>
      <c r="C12" s="17"/>
      <c r="D12" s="17"/>
      <c r="E12" s="17"/>
      <c r="F12" s="17">
        <v>1</v>
      </c>
      <c r="G12" s="17">
        <v>1</v>
      </c>
      <c r="H12" s="17"/>
      <c r="I12" s="17"/>
      <c r="J12" s="24"/>
      <c r="K12" s="24"/>
      <c r="L12" s="17"/>
      <c r="M12" s="17"/>
      <c r="N12" s="24"/>
      <c r="O12" s="24"/>
      <c r="P12" s="17"/>
      <c r="Q12" s="17">
        <v>1</v>
      </c>
      <c r="R12" s="17">
        <f t="shared" si="0"/>
        <v>3</v>
      </c>
      <c r="S12" s="17">
        <f>COUNTIF(C12:Q12,1)+round1!S12</f>
        <v>6</v>
      </c>
      <c r="T12" s="17">
        <f>SUMIF(C12:Q12,1,$C$22:$Q$22)+round1!T12</f>
        <v>50</v>
      </c>
      <c r="U12" s="18">
        <f>IF(round1!A12="","",temp!C11)</f>
        <v>7</v>
      </c>
    </row>
    <row r="13" spans="1:21">
      <c r="A13" s="20" t="str">
        <f>IF(round1!A13="","",round1!A13)</f>
        <v>Joseph B.</v>
      </c>
      <c r="B13" s="20" t="str">
        <f>round1!B13</f>
        <v xml:space="preserve">Никита Глухов </v>
      </c>
      <c r="C13" s="17"/>
      <c r="D13" s="17"/>
      <c r="E13" s="17"/>
      <c r="F13" s="17"/>
      <c r="G13" s="17"/>
      <c r="H13" s="17"/>
      <c r="I13" s="17"/>
      <c r="J13" s="24"/>
      <c r="K13" s="24"/>
      <c r="L13" s="17"/>
      <c r="M13" s="17"/>
      <c r="N13" s="24"/>
      <c r="O13" s="24"/>
      <c r="P13" s="17"/>
      <c r="Q13" s="17"/>
      <c r="R13" s="17">
        <f t="shared" si="0"/>
        <v>0</v>
      </c>
      <c r="S13" s="17">
        <f>COUNTIF(C13:Q13,1)+round1!S13</f>
        <v>0</v>
      </c>
      <c r="T13" s="17">
        <f>SUMIF(C13:Q13,1,$C$22:$Q$22)+round1!T13</f>
        <v>0</v>
      </c>
      <c r="U13" s="18">
        <f>IF(round1!A13="","",temp!C12)</f>
        <v>14</v>
      </c>
    </row>
    <row r="14" spans="1:21">
      <c r="A14" s="20" t="str">
        <f>IF(round1!A14="","",round1!A14)</f>
        <v>Team Tardis</v>
      </c>
      <c r="B14" s="20" t="str">
        <f>round1!B14</f>
        <v xml:space="preserve">Александр Ушанов  </v>
      </c>
      <c r="C14" s="17"/>
      <c r="D14" s="17">
        <v>1</v>
      </c>
      <c r="E14" s="17"/>
      <c r="F14" s="17">
        <v>1</v>
      </c>
      <c r="G14" s="17">
        <v>1</v>
      </c>
      <c r="H14" s="17"/>
      <c r="I14" s="17"/>
      <c r="J14" s="24"/>
      <c r="K14" s="24"/>
      <c r="L14" s="17"/>
      <c r="M14" s="17"/>
      <c r="N14" s="24"/>
      <c r="O14" s="24"/>
      <c r="P14" s="17"/>
      <c r="Q14" s="17"/>
      <c r="R14" s="17">
        <f t="shared" si="0"/>
        <v>3</v>
      </c>
      <c r="S14" s="17">
        <f>COUNTIF(C14:Q14,1)+round1!S14</f>
        <v>6</v>
      </c>
      <c r="T14" s="17">
        <f>SUMIF(C14:Q14,1,$C$22:$Q$22)+round1!T14</f>
        <v>39</v>
      </c>
      <c r="U14" s="18">
        <f>IF(round1!A14="","",temp!C13)</f>
        <v>9</v>
      </c>
    </row>
    <row r="15" spans="1:21">
      <c r="A15" s="20" t="str">
        <f>IF(round1!A15="","",round1!A15)</f>
        <v>L.N.</v>
      </c>
      <c r="B15" s="20" t="str">
        <f>round1!B15</f>
        <v xml:space="preserve">Дарья Брежнева </v>
      </c>
      <c r="C15" s="17"/>
      <c r="D15" s="17">
        <v>1</v>
      </c>
      <c r="E15" s="17"/>
      <c r="F15" s="17"/>
      <c r="G15" s="17"/>
      <c r="H15" s="17"/>
      <c r="I15" s="17"/>
      <c r="J15" s="24"/>
      <c r="K15" s="24"/>
      <c r="L15" s="17"/>
      <c r="M15" s="17"/>
      <c r="N15" s="24"/>
      <c r="O15" s="24"/>
      <c r="P15" s="17"/>
      <c r="Q15" s="17">
        <v>1</v>
      </c>
      <c r="R15" s="17">
        <f t="shared" si="0"/>
        <v>2</v>
      </c>
      <c r="S15" s="17">
        <f>COUNTIF(C15:Q15,1)+round1!S15</f>
        <v>5</v>
      </c>
      <c r="T15" s="17">
        <f>SUMIF(C15:Q15,1,$C$22:$Q$22)+round1!T15</f>
        <v>30</v>
      </c>
      <c r="U15" s="18">
        <f>IF(round1!A15="","",temp!C14)</f>
        <v>12</v>
      </c>
    </row>
    <row r="16" spans="1:21">
      <c r="A16" s="20">
        <f>IF(round1!A16="","",round1!A16)</f>
        <v>1100</v>
      </c>
      <c r="B16" s="20" t="str">
        <f>round1!B16</f>
        <v xml:space="preserve">Дмитрий Мотузов </v>
      </c>
      <c r="C16" s="17">
        <v>1</v>
      </c>
      <c r="D16" s="17">
        <v>1</v>
      </c>
      <c r="E16" s="17"/>
      <c r="F16" s="17">
        <v>1</v>
      </c>
      <c r="G16" s="17">
        <v>1</v>
      </c>
      <c r="H16" s="17"/>
      <c r="I16" s="17"/>
      <c r="J16" s="24"/>
      <c r="K16" s="24"/>
      <c r="L16" s="17"/>
      <c r="M16" s="17"/>
      <c r="N16" s="24"/>
      <c r="O16" s="24"/>
      <c r="P16" s="17"/>
      <c r="Q16" s="17">
        <v>1</v>
      </c>
      <c r="R16" s="17">
        <f t="shared" si="0"/>
        <v>5</v>
      </c>
      <c r="S16" s="17">
        <f>COUNTIF(C16:Q16,1)+round1!S16</f>
        <v>5</v>
      </c>
      <c r="T16" s="17">
        <f>SUMIF(C16:Q16,1,$C$22:$Q$22)+round1!T16</f>
        <v>24</v>
      </c>
      <c r="U16" s="18">
        <f>IF(round1!A16="","",temp!C15)</f>
        <v>13</v>
      </c>
    </row>
    <row r="17" spans="1:21">
      <c r="A17" s="20" t="str">
        <f>IF(round1!A17="","",round1!A17)</f>
        <v/>
      </c>
      <c r="B17" s="20"/>
      <c r="C17" s="17"/>
      <c r="D17" s="17"/>
      <c r="E17" s="17"/>
      <c r="F17" s="17"/>
      <c r="G17" s="17"/>
      <c r="H17" s="17"/>
      <c r="I17" s="17"/>
      <c r="J17" s="24"/>
      <c r="K17" s="24"/>
      <c r="L17" s="17"/>
      <c r="M17" s="17"/>
      <c r="N17" s="24"/>
      <c r="O17" s="24"/>
      <c r="P17" s="17"/>
      <c r="Q17" s="17"/>
      <c r="R17" s="17">
        <f t="shared" si="0"/>
        <v>0</v>
      </c>
      <c r="S17" s="17">
        <f>COUNTIF(C17:Q17,1)+round1!S17</f>
        <v>0</v>
      </c>
      <c r="T17" s="17">
        <f>SUMIF(C17:Q17,1,$C$22:$Q$22)+round1!T17</f>
        <v>0</v>
      </c>
      <c r="U17" s="18" t="str">
        <f>IF(round1!A17="","",temp!C16)</f>
        <v/>
      </c>
    </row>
    <row r="18" spans="1:21">
      <c r="A18" s="20" t="str">
        <f>IF(round1!A18="","",round1!A18)</f>
        <v/>
      </c>
      <c r="B18" s="20"/>
      <c r="C18" s="17"/>
      <c r="D18" s="17"/>
      <c r="E18" s="17"/>
      <c r="F18" s="17"/>
      <c r="G18" s="17"/>
      <c r="H18" s="17"/>
      <c r="I18" s="17"/>
      <c r="J18" s="24"/>
      <c r="K18" s="24"/>
      <c r="L18" s="17"/>
      <c r="M18" s="17"/>
      <c r="N18" s="24"/>
      <c r="O18" s="24"/>
      <c r="P18" s="17"/>
      <c r="Q18" s="17"/>
      <c r="R18" s="17">
        <f t="shared" si="0"/>
        <v>0</v>
      </c>
      <c r="S18" s="17">
        <f>COUNTIF(C18:Q18,1)+round1!S18</f>
        <v>0</v>
      </c>
      <c r="T18" s="17">
        <f>SUMIF(C18:Q18,1,$C$22:$Q$22)+round1!T18</f>
        <v>0</v>
      </c>
      <c r="U18" s="18" t="str">
        <f>IF(round1!A18="","",temp!C17)</f>
        <v/>
      </c>
    </row>
    <row r="19" spans="1:21">
      <c r="A19" s="20" t="str">
        <f>IF(round1!A19="","",round1!A19)</f>
        <v/>
      </c>
      <c r="B19" s="20"/>
      <c r="C19" s="17"/>
      <c r="D19" s="17"/>
      <c r="E19" s="17"/>
      <c r="F19" s="17"/>
      <c r="G19" s="17"/>
      <c r="H19" s="17"/>
      <c r="I19" s="17"/>
      <c r="J19" s="24"/>
      <c r="K19" s="24"/>
      <c r="L19" s="17"/>
      <c r="M19" s="17"/>
      <c r="N19" s="24"/>
      <c r="O19" s="24"/>
      <c r="P19" s="17"/>
      <c r="Q19" s="17"/>
      <c r="R19" s="17">
        <f t="shared" si="0"/>
        <v>0</v>
      </c>
      <c r="S19" s="17">
        <f>COUNTIF(C19:Q19,1)+round1!S19</f>
        <v>0</v>
      </c>
      <c r="T19" s="17">
        <f>SUMIF(C19:Q19,1,$C$22:$Q$22)+round1!T19</f>
        <v>0</v>
      </c>
      <c r="U19" s="18" t="str">
        <f>IF(round1!A19="","",temp!C18)</f>
        <v/>
      </c>
    </row>
    <row r="20" spans="1:21">
      <c r="A20" s="20" t="str">
        <f>IF(round1!A20="","",round1!A20)</f>
        <v/>
      </c>
      <c r="B20" s="20"/>
      <c r="C20" s="17"/>
      <c r="D20" s="17"/>
      <c r="E20" s="17"/>
      <c r="F20" s="17"/>
      <c r="G20" s="17"/>
      <c r="H20" s="17"/>
      <c r="I20" s="17"/>
      <c r="J20" s="24"/>
      <c r="K20" s="24"/>
      <c r="L20" s="17"/>
      <c r="M20" s="17"/>
      <c r="N20" s="24"/>
      <c r="O20" s="24"/>
      <c r="P20" s="17"/>
      <c r="Q20" s="17"/>
      <c r="R20" s="17">
        <f t="shared" si="0"/>
        <v>0</v>
      </c>
      <c r="S20" s="17">
        <f>COUNTIF(C20:Q20,1)+round1!S20</f>
        <v>0</v>
      </c>
      <c r="T20" s="17">
        <f>SUMIF(C20:Q20,1,$C$22:$Q$22)+round1!T20</f>
        <v>0</v>
      </c>
      <c r="U20" s="18" t="str">
        <f>IF(round1!A20="","",temp!C19)</f>
        <v/>
      </c>
    </row>
    <row r="21" spans="1:21">
      <c r="A21" s="20" t="str">
        <f>IF(round1!A21="","",round1!A21)</f>
        <v/>
      </c>
      <c r="B21" s="20"/>
      <c r="C21" s="17"/>
      <c r="D21" s="17"/>
      <c r="E21" s="17"/>
      <c r="F21" s="17"/>
      <c r="G21" s="17"/>
      <c r="H21" s="17"/>
      <c r="I21" s="17"/>
      <c r="J21" s="24"/>
      <c r="K21" s="24"/>
      <c r="L21" s="17"/>
      <c r="M21" s="17"/>
      <c r="N21" s="24"/>
      <c r="O21" s="24"/>
      <c r="P21" s="17"/>
      <c r="Q21" s="17"/>
      <c r="R21" s="17">
        <f t="shared" si="0"/>
        <v>0</v>
      </c>
      <c r="S21" s="17">
        <f>COUNTIF(C21:Q21,1)+round1!S21</f>
        <v>0</v>
      </c>
      <c r="T21" s="17">
        <f>SUMIF(C21:Q21,1,$C$22:$Q$22)+round1!T21</f>
        <v>0</v>
      </c>
      <c r="U21" s="18" t="str">
        <f>IF(round1!A21="","",temp!C20)</f>
        <v/>
      </c>
    </row>
    <row r="22" spans="1:21" s="8" customFormat="1" ht="18" customHeight="1">
      <c r="A22" s="7" t="s">
        <v>1</v>
      </c>
      <c r="B22" s="7"/>
      <c r="C22" s="8">
        <f>round1!$W$2-COUNTIF(C3:C21,1)+1</f>
        <v>6</v>
      </c>
      <c r="D22" s="8">
        <f>round1!$W$2-COUNTIF(D3:D21,1)+1</f>
        <v>3</v>
      </c>
      <c r="E22" s="8">
        <f>round1!$W$2-COUNTIF(E3:E21,1)+1</f>
        <v>13</v>
      </c>
      <c r="F22" s="8">
        <f>round1!$W$2-COUNTIF(F3:F21,1)+1</f>
        <v>5</v>
      </c>
      <c r="G22" s="8">
        <f>round1!$W$2-COUNTIF(G3:G21,1)+1</f>
        <v>6</v>
      </c>
      <c r="H22" s="8">
        <f>round1!$W$2-COUNTIF(H3:H21,1)+1</f>
        <v>10</v>
      </c>
      <c r="I22" s="8">
        <f>round1!$W$2-COUNTIF(I3:I21,1)+1</f>
        <v>14</v>
      </c>
      <c r="J22" s="25">
        <f>round1!$W$2-COUNTIF(J3:J21,1)+1</f>
        <v>15</v>
      </c>
      <c r="K22" s="25">
        <f>round1!$W$2-COUNTIF(K3:K21,1)+1</f>
        <v>15</v>
      </c>
      <c r="L22" s="8">
        <f>round1!$W$2-COUNTIF(L3:L21,1)+1</f>
        <v>10</v>
      </c>
      <c r="M22" s="8">
        <f>round1!$W$2-COUNTIF(M3:M21,1)+1</f>
        <v>11</v>
      </c>
      <c r="N22" s="25">
        <f>round1!$W$2-COUNTIF(N3:N21,1)+1</f>
        <v>15</v>
      </c>
      <c r="O22" s="25">
        <f>round1!$W$2-COUNTIF(O3:O21,1)+1</f>
        <v>15</v>
      </c>
      <c r="P22" s="8">
        <f>round1!$W$2-COUNTIF(P3:P21,1)+1</f>
        <v>12</v>
      </c>
      <c r="Q22" s="8">
        <f>round1!$W$2-COUNTIF(Q3:Q21,1)+1</f>
        <v>4</v>
      </c>
      <c r="U22" s="10"/>
    </row>
  </sheetData>
  <mergeCells count="1">
    <mergeCell ref="A1:U1"/>
  </mergeCells>
  <pageMargins left="0.7" right="0.7" top="0.75" bottom="0.75" header="0.3" footer="0.3"/>
  <pageSetup paperSize="9" orientation="portrait" r:id="rId1"/>
  <ignoredErrors>
    <ignoredError sqref="C22:Q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U22"/>
  <sheetViews>
    <sheetView zoomScale="120" zoomScaleNormal="120" workbookViewId="0">
      <selection activeCell="O2" sqref="O1:O1048576"/>
    </sheetView>
  </sheetViews>
  <sheetFormatPr defaultRowHeight="15"/>
  <cols>
    <col min="1" max="2" width="20.7109375" style="6" customWidth="1"/>
    <col min="3" max="5" width="4.28515625" style="26" customWidth="1"/>
    <col min="6" max="12" width="4.28515625" customWidth="1"/>
    <col min="13" max="13" width="4.28515625" style="26" customWidth="1"/>
    <col min="14" max="14" width="4.28515625" customWidth="1"/>
    <col min="15" max="15" width="4.28515625" style="26" customWidth="1"/>
    <col min="16" max="17" width="4.28515625" customWidth="1"/>
    <col min="18" max="18" width="7.85546875" customWidth="1"/>
    <col min="19" max="19" width="6.85546875" customWidth="1"/>
    <col min="21" max="21" width="9.140625" style="9"/>
    <col min="22" max="22" width="20.42578125" customWidth="1"/>
  </cols>
  <sheetData>
    <row r="1" spans="1:21" s="21" customFormat="1">
      <c r="A1" s="22" t="s">
        <v>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>
      <c r="A2" s="15" t="s">
        <v>0</v>
      </c>
      <c r="B2" s="15" t="s">
        <v>6</v>
      </c>
      <c r="C2" s="23">
        <v>31</v>
      </c>
      <c r="D2" s="23">
        <v>32</v>
      </c>
      <c r="E2" s="23">
        <v>33</v>
      </c>
      <c r="F2" s="13">
        <v>34</v>
      </c>
      <c r="G2" s="13">
        <v>35</v>
      </c>
      <c r="H2" s="13">
        <v>36</v>
      </c>
      <c r="I2" s="13">
        <v>37</v>
      </c>
      <c r="J2" s="13">
        <v>38</v>
      </c>
      <c r="K2" s="13">
        <v>39</v>
      </c>
      <c r="L2" s="13">
        <v>40</v>
      </c>
      <c r="M2" s="23">
        <v>41</v>
      </c>
      <c r="N2" s="13">
        <v>42</v>
      </c>
      <c r="O2" s="23">
        <v>43</v>
      </c>
      <c r="P2" s="13">
        <v>44</v>
      </c>
      <c r="Q2" s="13">
        <v>45</v>
      </c>
      <c r="R2" s="13" t="s">
        <v>12</v>
      </c>
      <c r="S2" s="13" t="s">
        <v>7</v>
      </c>
      <c r="T2" s="13" t="s">
        <v>8</v>
      </c>
      <c r="U2" s="14" t="s">
        <v>2</v>
      </c>
    </row>
    <row r="3" spans="1:21">
      <c r="A3" s="20" t="str">
        <f>IF(round1!A3="","",round1!A3)</f>
        <v>БН</v>
      </c>
      <c r="B3" s="20" t="str">
        <f>round1!B3</f>
        <v xml:space="preserve">Алексей Гридин </v>
      </c>
      <c r="C3" s="24"/>
      <c r="D3" s="24"/>
      <c r="E3" s="24"/>
      <c r="F3" s="17">
        <v>1</v>
      </c>
      <c r="G3" s="17"/>
      <c r="H3" s="17">
        <v>1</v>
      </c>
      <c r="I3" s="17">
        <v>1</v>
      </c>
      <c r="J3" s="17"/>
      <c r="K3" s="17">
        <v>1</v>
      </c>
      <c r="L3" s="17"/>
      <c r="M3" s="24"/>
      <c r="N3" s="17">
        <v>1</v>
      </c>
      <c r="O3" s="24"/>
      <c r="P3" s="17">
        <v>1</v>
      </c>
      <c r="Q3" s="17">
        <v>1</v>
      </c>
      <c r="R3" s="17">
        <f>COUNTIF(C3:Q3,1)</f>
        <v>7</v>
      </c>
      <c r="S3" s="17">
        <f>COUNTIF(C3:Q3,1)+round2!S3</f>
        <v>26</v>
      </c>
      <c r="T3" s="17">
        <f>SUMIF(C3:Q3,1,$C$22:$Q$22)+round2!T3</f>
        <v>228</v>
      </c>
      <c r="U3" s="18">
        <f>IF(round1!A3="","",temp!C2)</f>
        <v>1</v>
      </c>
    </row>
    <row r="4" spans="1:21">
      <c r="A4" s="20" t="str">
        <f>IF(round1!A4="","",round1!A4)</f>
        <v>Браво руля!</v>
      </c>
      <c r="B4" s="20" t="str">
        <f>round1!B4</f>
        <v>Роман Иноземцев</v>
      </c>
      <c r="C4" s="24"/>
      <c r="D4" s="24"/>
      <c r="E4" s="24"/>
      <c r="F4" s="17">
        <v>1</v>
      </c>
      <c r="G4" s="17"/>
      <c r="H4" s="17">
        <v>1</v>
      </c>
      <c r="I4" s="17"/>
      <c r="J4" s="17">
        <v>1</v>
      </c>
      <c r="K4" s="17">
        <v>1</v>
      </c>
      <c r="L4" s="17">
        <v>1</v>
      </c>
      <c r="M4" s="24"/>
      <c r="N4" s="17"/>
      <c r="O4" s="24"/>
      <c r="P4" s="17">
        <v>1</v>
      </c>
      <c r="Q4" s="17">
        <v>1</v>
      </c>
      <c r="R4" s="17">
        <f t="shared" ref="R4:R21" si="0">COUNTIF(C4:Q4,1)</f>
        <v>7</v>
      </c>
      <c r="S4" s="17">
        <f>COUNTIF(C4:Q4,1)+round2!S4</f>
        <v>22</v>
      </c>
      <c r="T4" s="17">
        <f>SUMIF(C4:Q4,1,$C$22:$Q$22)+round2!T4</f>
        <v>190</v>
      </c>
      <c r="U4" s="18">
        <f>IF(round1!A4="","",temp!C3)</f>
        <v>3</v>
      </c>
    </row>
    <row r="5" spans="1:21">
      <c r="A5" s="20" t="str">
        <f>IF(round1!A5="","",round1!A5)</f>
        <v>Шесть без козыря</v>
      </c>
      <c r="B5" s="20" t="str">
        <f>round1!B5</f>
        <v xml:space="preserve">Юрий Белоусов </v>
      </c>
      <c r="C5" s="24"/>
      <c r="D5" s="24"/>
      <c r="E5" s="24"/>
      <c r="F5" s="17"/>
      <c r="G5" s="17"/>
      <c r="H5" s="17">
        <v>1</v>
      </c>
      <c r="I5" s="17"/>
      <c r="J5" s="17"/>
      <c r="K5" s="17">
        <v>1</v>
      </c>
      <c r="L5" s="17">
        <v>1</v>
      </c>
      <c r="M5" s="24"/>
      <c r="N5" s="17">
        <v>1</v>
      </c>
      <c r="O5" s="24"/>
      <c r="P5" s="17">
        <v>1</v>
      </c>
      <c r="Q5" s="17">
        <v>1</v>
      </c>
      <c r="R5" s="17">
        <f t="shared" si="0"/>
        <v>6</v>
      </c>
      <c r="S5" s="17">
        <f>COUNTIF(C5:Q5,1)+round2!S5</f>
        <v>24</v>
      </c>
      <c r="T5" s="17">
        <f>SUMIF(C5:Q5,1,$C$22:$Q$22)+round2!T5</f>
        <v>214</v>
      </c>
      <c r="U5" s="18">
        <f>IF(round1!A5="","",temp!C4)</f>
        <v>2</v>
      </c>
    </row>
    <row r="6" spans="1:21">
      <c r="A6" s="20" t="str">
        <f>IF(round1!A6="","",round1!A6)</f>
        <v>Станция Курская (г. Курчатов)</v>
      </c>
      <c r="B6" s="20" t="str">
        <f>round1!B6</f>
        <v xml:space="preserve">Елена Куклина </v>
      </c>
      <c r="C6" s="24"/>
      <c r="D6" s="24"/>
      <c r="E6" s="24"/>
      <c r="F6" s="17">
        <v>1</v>
      </c>
      <c r="G6" s="17"/>
      <c r="H6" s="17">
        <v>1</v>
      </c>
      <c r="I6" s="17"/>
      <c r="J6" s="17"/>
      <c r="K6" s="17">
        <v>1</v>
      </c>
      <c r="L6" s="17"/>
      <c r="M6" s="24"/>
      <c r="N6" s="17"/>
      <c r="O6" s="24"/>
      <c r="P6" s="17">
        <v>1</v>
      </c>
      <c r="Q6" s="17"/>
      <c r="R6" s="17">
        <f t="shared" si="0"/>
        <v>4</v>
      </c>
      <c r="S6" s="17">
        <f>COUNTIF(C6:Q6,1)+round2!S6</f>
        <v>15</v>
      </c>
      <c r="T6" s="17">
        <f>SUMIF(C6:Q6,1,$C$22:$Q$22)+round2!T6</f>
        <v>102</v>
      </c>
      <c r="U6" s="18">
        <f>IF(round1!A6="","",temp!C5)</f>
        <v>4</v>
      </c>
    </row>
    <row r="7" spans="1:21">
      <c r="A7" s="20" t="str">
        <f>IF(round1!A7="","",round1!A7)</f>
        <v>КЭП</v>
      </c>
      <c r="B7" s="20" t="str">
        <f>round1!B7</f>
        <v xml:space="preserve">Наталия Калмыкова </v>
      </c>
      <c r="C7" s="24"/>
      <c r="D7" s="24"/>
      <c r="E7" s="24"/>
      <c r="F7" s="17">
        <v>1</v>
      </c>
      <c r="G7" s="17"/>
      <c r="H7" s="17">
        <v>1</v>
      </c>
      <c r="I7" s="17"/>
      <c r="J7" s="17"/>
      <c r="K7" s="17">
        <v>1</v>
      </c>
      <c r="L7" s="17"/>
      <c r="M7" s="24"/>
      <c r="N7" s="17"/>
      <c r="O7" s="24"/>
      <c r="P7" s="17">
        <v>1</v>
      </c>
      <c r="Q7" s="17"/>
      <c r="R7" s="17">
        <f t="shared" si="0"/>
        <v>4</v>
      </c>
      <c r="S7" s="17">
        <f>COUNTIF(C7:Q7,1)+round2!S7</f>
        <v>15</v>
      </c>
      <c r="T7" s="17">
        <f>SUMIF(C7:Q7,1,$C$22:$Q$22)+round2!T7</f>
        <v>112</v>
      </c>
      <c r="U7" s="18">
        <f>IF(round1!A7="","",temp!C6)</f>
        <v>6</v>
      </c>
    </row>
    <row r="8" spans="1:21">
      <c r="A8" s="20" t="str">
        <f>IF(round1!A8="","",round1!A8)</f>
        <v>Billie Bob Top</v>
      </c>
      <c r="B8" s="20" t="str">
        <f>round1!B8</f>
        <v xml:space="preserve">Наталья Соловьёва </v>
      </c>
      <c r="C8" s="24"/>
      <c r="D8" s="24"/>
      <c r="E8" s="24"/>
      <c r="F8" s="17"/>
      <c r="G8" s="17">
        <v>1</v>
      </c>
      <c r="H8" s="17">
        <v>1</v>
      </c>
      <c r="I8" s="17"/>
      <c r="J8" s="17"/>
      <c r="K8" s="17">
        <v>1</v>
      </c>
      <c r="L8" s="17"/>
      <c r="M8" s="24"/>
      <c r="N8" s="17"/>
      <c r="O8" s="24"/>
      <c r="P8" s="17"/>
      <c r="Q8" s="17"/>
      <c r="R8" s="17">
        <f t="shared" si="0"/>
        <v>3</v>
      </c>
      <c r="S8" s="17">
        <f>COUNTIF(C8:Q8,1)+round2!S8</f>
        <v>14</v>
      </c>
      <c r="T8" s="17">
        <f>SUMIF(C8:Q8,1,$C$22:$Q$22)+round2!T8</f>
        <v>100</v>
      </c>
      <c r="U8" s="18">
        <f>IF(round1!A8="","",temp!C7)</f>
        <v>5</v>
      </c>
    </row>
    <row r="9" spans="1:21">
      <c r="A9" s="20" t="str">
        <f>IF(round1!A9="","",round1!A9)</f>
        <v>Серп и Солод</v>
      </c>
      <c r="B9" s="20" t="str">
        <f>round1!B9</f>
        <v xml:space="preserve">Максим Асмолов </v>
      </c>
      <c r="C9" s="24"/>
      <c r="D9" s="24"/>
      <c r="E9" s="24"/>
      <c r="F9" s="17">
        <v>1</v>
      </c>
      <c r="G9" s="17"/>
      <c r="H9" s="17">
        <v>1</v>
      </c>
      <c r="I9" s="17"/>
      <c r="J9" s="17"/>
      <c r="K9" s="17">
        <v>1</v>
      </c>
      <c r="L9" s="17"/>
      <c r="M9" s="24"/>
      <c r="N9" s="17">
        <v>1</v>
      </c>
      <c r="O9" s="24"/>
      <c r="P9" s="17"/>
      <c r="Q9" s="17"/>
      <c r="R9" s="17">
        <f t="shared" si="0"/>
        <v>4</v>
      </c>
      <c r="S9" s="17">
        <f>COUNTIF(C9:Q9,1)+round2!S9</f>
        <v>12</v>
      </c>
      <c r="T9" s="17">
        <f>SUMIF(C9:Q9,1,$C$22:$Q$22)+round2!T9</f>
        <v>81</v>
      </c>
      <c r="U9" s="18">
        <f>IF(round1!A9="","",temp!C8)</f>
        <v>8</v>
      </c>
    </row>
    <row r="10" spans="1:21">
      <c r="A10" s="20" t="str">
        <f>IF(round1!A10="","",round1!A10)</f>
        <v>Memento Dory</v>
      </c>
      <c r="B10" s="20" t="str">
        <f>round1!B10</f>
        <v xml:space="preserve">Ирина Алябьева </v>
      </c>
      <c r="C10" s="24"/>
      <c r="D10" s="24"/>
      <c r="E10" s="24"/>
      <c r="F10" s="17">
        <v>1</v>
      </c>
      <c r="G10" s="17"/>
      <c r="H10" s="17">
        <v>1</v>
      </c>
      <c r="I10" s="17"/>
      <c r="J10" s="17"/>
      <c r="K10" s="17">
        <v>1</v>
      </c>
      <c r="L10" s="17"/>
      <c r="M10" s="24"/>
      <c r="N10" s="17"/>
      <c r="O10" s="24"/>
      <c r="P10" s="17"/>
      <c r="Q10" s="17"/>
      <c r="R10" s="17">
        <f t="shared" si="0"/>
        <v>3</v>
      </c>
      <c r="S10" s="17">
        <f>COUNTIF(C10:Q10,1)+round2!S10</f>
        <v>9</v>
      </c>
      <c r="T10" s="17">
        <f>SUMIF(C10:Q10,1,$C$22:$Q$22)+round2!T10</f>
        <v>47</v>
      </c>
      <c r="U10" s="18">
        <f>IF(round1!A10="","",temp!C9)</f>
        <v>10</v>
      </c>
    </row>
    <row r="11" spans="1:21">
      <c r="A11" s="20" t="str">
        <f>IF(round1!A11="","",round1!A11)</f>
        <v>3+3</v>
      </c>
      <c r="B11" s="20" t="str">
        <f>round1!B11</f>
        <v xml:space="preserve">Николай Соколенко </v>
      </c>
      <c r="C11" s="24"/>
      <c r="D11" s="24"/>
      <c r="E11" s="24"/>
      <c r="F11" s="17"/>
      <c r="G11" s="17"/>
      <c r="H11" s="17">
        <v>1</v>
      </c>
      <c r="I11" s="17"/>
      <c r="J11" s="17"/>
      <c r="K11" s="17">
        <v>1</v>
      </c>
      <c r="L11" s="17"/>
      <c r="M11" s="24"/>
      <c r="N11" s="17"/>
      <c r="O11" s="24"/>
      <c r="P11" s="17"/>
      <c r="Q11" s="17"/>
      <c r="R11" s="17">
        <f t="shared" si="0"/>
        <v>2</v>
      </c>
      <c r="S11" s="17">
        <f>COUNTIF(C11:Q11,1)+round2!S11</f>
        <v>7</v>
      </c>
      <c r="T11" s="17">
        <f>SUMIF(C11:Q11,1,$C$22:$Q$22)+round2!T11</f>
        <v>45</v>
      </c>
      <c r="U11" s="18">
        <f>IF(round1!A11="","",temp!C10)</f>
        <v>11</v>
      </c>
    </row>
    <row r="12" spans="1:21">
      <c r="A12" s="20" t="str">
        <f>IF(round1!A12="","",round1!A12)</f>
        <v>Бобромафия</v>
      </c>
      <c r="B12" s="20" t="str">
        <f>round1!B12</f>
        <v xml:space="preserve">Екатерина Боянова </v>
      </c>
      <c r="C12" s="24"/>
      <c r="D12" s="24"/>
      <c r="E12" s="24"/>
      <c r="F12" s="17">
        <v>1</v>
      </c>
      <c r="G12" s="17"/>
      <c r="H12" s="17"/>
      <c r="I12" s="17">
        <v>1</v>
      </c>
      <c r="J12" s="17"/>
      <c r="K12" s="17">
        <v>1</v>
      </c>
      <c r="L12" s="17"/>
      <c r="M12" s="24"/>
      <c r="N12" s="17"/>
      <c r="O12" s="24"/>
      <c r="P12" s="17"/>
      <c r="Q12" s="17"/>
      <c r="R12" s="17">
        <f t="shared" si="0"/>
        <v>3</v>
      </c>
      <c r="S12" s="17">
        <f>COUNTIF(C12:Q12,1)+round2!S12</f>
        <v>9</v>
      </c>
      <c r="T12" s="17">
        <f>SUMIF(C12:Q12,1,$C$22:$Q$22)+round2!T12</f>
        <v>72</v>
      </c>
      <c r="U12" s="18">
        <f>IF(round1!A12="","",temp!C11)</f>
        <v>7</v>
      </c>
    </row>
    <row r="13" spans="1:21">
      <c r="A13" s="20" t="str">
        <f>IF(round1!A13="","",round1!A13)</f>
        <v>Joseph B.</v>
      </c>
      <c r="B13" s="20" t="str">
        <f>round1!B13</f>
        <v xml:space="preserve">Никита Глухов </v>
      </c>
      <c r="C13" s="24"/>
      <c r="D13" s="24"/>
      <c r="E13" s="24"/>
      <c r="F13" s="17"/>
      <c r="G13" s="17"/>
      <c r="H13" s="17"/>
      <c r="I13" s="17"/>
      <c r="J13" s="17"/>
      <c r="K13" s="17">
        <v>1</v>
      </c>
      <c r="L13" s="17"/>
      <c r="M13" s="24"/>
      <c r="N13" s="17"/>
      <c r="O13" s="24"/>
      <c r="P13" s="17"/>
      <c r="Q13" s="17"/>
      <c r="R13" s="17">
        <f t="shared" si="0"/>
        <v>1</v>
      </c>
      <c r="S13" s="17">
        <f>COUNTIF(C13:Q13,1)+round2!S13</f>
        <v>1</v>
      </c>
      <c r="T13" s="17">
        <f>SUMIF(C13:Q13,1,$C$22:$Q$22)+round2!T13</f>
        <v>2</v>
      </c>
      <c r="U13" s="18">
        <f>IF(round1!A13="","",temp!C12)</f>
        <v>14</v>
      </c>
    </row>
    <row r="14" spans="1:21">
      <c r="A14" s="20" t="str">
        <f>IF(round1!A14="","",round1!A14)</f>
        <v>Team Tardis</v>
      </c>
      <c r="B14" s="20" t="str">
        <f>round1!B14</f>
        <v xml:space="preserve">Александр Ушанов  </v>
      </c>
      <c r="C14" s="24"/>
      <c r="D14" s="24"/>
      <c r="E14" s="24"/>
      <c r="F14" s="17">
        <v>1</v>
      </c>
      <c r="G14" s="17"/>
      <c r="H14" s="17">
        <v>1</v>
      </c>
      <c r="I14" s="17"/>
      <c r="J14" s="17"/>
      <c r="K14" s="17"/>
      <c r="L14" s="17"/>
      <c r="M14" s="24"/>
      <c r="N14" s="17"/>
      <c r="O14" s="24"/>
      <c r="P14" s="17"/>
      <c r="Q14" s="17"/>
      <c r="R14" s="17">
        <f t="shared" si="0"/>
        <v>2</v>
      </c>
      <c r="S14" s="17">
        <f>COUNTIF(C14:Q14,1)+round2!S14</f>
        <v>8</v>
      </c>
      <c r="T14" s="17">
        <f>SUMIF(C14:Q14,1,$C$22:$Q$22)+round2!T14</f>
        <v>51</v>
      </c>
      <c r="U14" s="18">
        <f>IF(round1!A14="","",temp!C13)</f>
        <v>9</v>
      </c>
    </row>
    <row r="15" spans="1:21">
      <c r="A15" s="20" t="str">
        <f>IF(round1!A15="","",round1!A15)</f>
        <v>L.N.</v>
      </c>
      <c r="B15" s="20" t="str">
        <f>round1!B15</f>
        <v xml:space="preserve">Дарья Брежнева </v>
      </c>
      <c r="C15" s="24"/>
      <c r="D15" s="24"/>
      <c r="E15" s="24"/>
      <c r="F15" s="17"/>
      <c r="G15" s="17"/>
      <c r="H15" s="17"/>
      <c r="I15" s="17"/>
      <c r="J15" s="17"/>
      <c r="K15" s="17">
        <v>1</v>
      </c>
      <c r="L15" s="17"/>
      <c r="M15" s="24"/>
      <c r="N15" s="17"/>
      <c r="O15" s="24"/>
      <c r="P15" s="17"/>
      <c r="Q15" s="17"/>
      <c r="R15" s="17">
        <f t="shared" si="0"/>
        <v>1</v>
      </c>
      <c r="S15" s="17">
        <f>COUNTIF(C15:Q15,1)+round2!S15</f>
        <v>6</v>
      </c>
      <c r="T15" s="17">
        <f>SUMIF(C15:Q15,1,$C$22:$Q$22)+round2!T15</f>
        <v>32</v>
      </c>
      <c r="U15" s="18">
        <f>IF(round1!A15="","",temp!C14)</f>
        <v>12</v>
      </c>
    </row>
    <row r="16" spans="1:21">
      <c r="A16" s="20">
        <f>IF(round1!A16="","",round1!A16)</f>
        <v>1100</v>
      </c>
      <c r="B16" s="20" t="str">
        <f>round1!B16</f>
        <v xml:space="preserve">Дмитрий Мотузов </v>
      </c>
      <c r="C16" s="24"/>
      <c r="D16" s="24"/>
      <c r="E16" s="24"/>
      <c r="F16" s="17"/>
      <c r="G16" s="17"/>
      <c r="H16" s="17"/>
      <c r="I16" s="17"/>
      <c r="J16" s="17"/>
      <c r="K16" s="17">
        <v>1</v>
      </c>
      <c r="L16" s="17"/>
      <c r="M16" s="24"/>
      <c r="N16" s="17"/>
      <c r="O16" s="24"/>
      <c r="P16" s="17"/>
      <c r="Q16" s="17"/>
      <c r="R16" s="17">
        <f t="shared" si="0"/>
        <v>1</v>
      </c>
      <c r="S16" s="17">
        <f>COUNTIF(C16:Q16,1)+round2!S16</f>
        <v>6</v>
      </c>
      <c r="T16" s="17">
        <f>SUMIF(C16:Q16,1,$C$22:$Q$22)+round2!T16</f>
        <v>26</v>
      </c>
      <c r="U16" s="18">
        <f>IF(round1!A16="","",temp!C15)</f>
        <v>13</v>
      </c>
    </row>
    <row r="17" spans="1:21">
      <c r="A17" s="20" t="str">
        <f>IF(round1!A17="","",round1!A17)</f>
        <v/>
      </c>
      <c r="B17" s="20"/>
      <c r="C17" s="24"/>
      <c r="D17" s="24"/>
      <c r="E17" s="24"/>
      <c r="F17" s="17"/>
      <c r="G17" s="17"/>
      <c r="H17" s="17"/>
      <c r="I17" s="17"/>
      <c r="J17" s="17"/>
      <c r="K17" s="17"/>
      <c r="L17" s="17"/>
      <c r="M17" s="24"/>
      <c r="N17" s="17"/>
      <c r="O17" s="24"/>
      <c r="P17" s="17"/>
      <c r="Q17" s="17"/>
      <c r="R17" s="17">
        <f t="shared" si="0"/>
        <v>0</v>
      </c>
      <c r="S17" s="17">
        <f>COUNTIF(C17:Q17,1)+round2!S17</f>
        <v>0</v>
      </c>
      <c r="T17" s="17">
        <f>SUMIF(C17:Q17,1,$C$22:$Q$22)+round2!T17</f>
        <v>0</v>
      </c>
      <c r="U17" s="18" t="str">
        <f>IF(round1!A17="","",temp!C16)</f>
        <v/>
      </c>
    </row>
    <row r="18" spans="1:21">
      <c r="A18" s="20" t="str">
        <f>IF(round1!A18="","",round1!A18)</f>
        <v/>
      </c>
      <c r="B18" s="20"/>
      <c r="C18" s="24"/>
      <c r="D18" s="24"/>
      <c r="E18" s="24"/>
      <c r="F18" s="17"/>
      <c r="G18" s="17"/>
      <c r="H18" s="17"/>
      <c r="I18" s="17"/>
      <c r="J18" s="17"/>
      <c r="K18" s="17"/>
      <c r="L18" s="17"/>
      <c r="M18" s="24"/>
      <c r="N18" s="17"/>
      <c r="O18" s="24"/>
      <c r="P18" s="17"/>
      <c r="Q18" s="17"/>
      <c r="R18" s="17">
        <f t="shared" si="0"/>
        <v>0</v>
      </c>
      <c r="S18" s="17">
        <f>COUNTIF(C18:Q18,1)+round2!S18</f>
        <v>0</v>
      </c>
      <c r="T18" s="17">
        <f>SUMIF(C18:Q18,1,$C$22:$Q$22)+round2!T18</f>
        <v>0</v>
      </c>
      <c r="U18" s="18" t="str">
        <f>IF(round1!A18="","",temp!C17)</f>
        <v/>
      </c>
    </row>
    <row r="19" spans="1:21">
      <c r="A19" s="20" t="str">
        <f>IF(round1!A19="","",round1!A19)</f>
        <v/>
      </c>
      <c r="B19" s="20"/>
      <c r="C19" s="24"/>
      <c r="D19" s="24"/>
      <c r="E19" s="24"/>
      <c r="F19" s="17"/>
      <c r="G19" s="17"/>
      <c r="H19" s="17"/>
      <c r="I19" s="17"/>
      <c r="J19" s="17"/>
      <c r="K19" s="17"/>
      <c r="L19" s="17"/>
      <c r="M19" s="24"/>
      <c r="N19" s="17"/>
      <c r="O19" s="24"/>
      <c r="P19" s="17"/>
      <c r="Q19" s="17"/>
      <c r="R19" s="17">
        <f t="shared" si="0"/>
        <v>0</v>
      </c>
      <c r="S19" s="17">
        <f>COUNTIF(C19:Q19,1)+round2!S19</f>
        <v>0</v>
      </c>
      <c r="T19" s="17">
        <f>SUMIF(C19:Q19,1,$C$22:$Q$22)+round2!T19</f>
        <v>0</v>
      </c>
      <c r="U19" s="18" t="str">
        <f>IF(round1!A19="","",temp!C18)</f>
        <v/>
      </c>
    </row>
    <row r="20" spans="1:21">
      <c r="A20" s="20" t="str">
        <f>IF(round1!A20="","",round1!A20)</f>
        <v/>
      </c>
      <c r="B20" s="20"/>
      <c r="C20" s="24"/>
      <c r="D20" s="24"/>
      <c r="E20" s="24"/>
      <c r="F20" s="17"/>
      <c r="G20" s="17"/>
      <c r="H20" s="17"/>
      <c r="I20" s="17"/>
      <c r="J20" s="17"/>
      <c r="K20" s="17"/>
      <c r="L20" s="17"/>
      <c r="M20" s="24"/>
      <c r="N20" s="17"/>
      <c r="O20" s="24"/>
      <c r="P20" s="17"/>
      <c r="Q20" s="17"/>
      <c r="R20" s="17">
        <f t="shared" si="0"/>
        <v>0</v>
      </c>
      <c r="S20" s="17">
        <f>COUNTIF(C20:Q20,1)+round2!S20</f>
        <v>0</v>
      </c>
      <c r="T20" s="17">
        <f>SUMIF(C20:Q20,1,$C$22:$Q$22)+round2!T20</f>
        <v>0</v>
      </c>
      <c r="U20" s="18" t="str">
        <f>IF(round1!A20="","",temp!C19)</f>
        <v/>
      </c>
    </row>
    <row r="21" spans="1:21">
      <c r="A21" s="20" t="str">
        <f>IF(round1!A21="","",round1!A21)</f>
        <v/>
      </c>
      <c r="B21" s="20"/>
      <c r="C21" s="24"/>
      <c r="D21" s="24"/>
      <c r="E21" s="24"/>
      <c r="F21" s="17"/>
      <c r="G21" s="17"/>
      <c r="H21" s="17"/>
      <c r="I21" s="17"/>
      <c r="J21" s="17"/>
      <c r="K21" s="17"/>
      <c r="L21" s="17"/>
      <c r="M21" s="24"/>
      <c r="N21" s="17"/>
      <c r="O21" s="24"/>
      <c r="P21" s="17"/>
      <c r="Q21" s="17"/>
      <c r="R21" s="17">
        <f t="shared" si="0"/>
        <v>0</v>
      </c>
      <c r="S21" s="17">
        <f>COUNTIF(C21:Q21,1)+round2!S21</f>
        <v>0</v>
      </c>
      <c r="T21" s="17">
        <f>SUMIF(C21:Q21,1,$C$22:$Q$22)+round2!T21</f>
        <v>0</v>
      </c>
      <c r="U21" s="18" t="str">
        <f>IF(round1!A21="","",temp!C20)</f>
        <v/>
      </c>
    </row>
    <row r="22" spans="1:21" s="8" customFormat="1" ht="18" customHeight="1">
      <c r="A22" s="7" t="s">
        <v>1</v>
      </c>
      <c r="B22" s="7"/>
      <c r="C22" s="25">
        <f>round1!$W$2-COUNTIF(C3:C21,1)+1</f>
        <v>15</v>
      </c>
      <c r="D22" s="25">
        <f>round1!$W$2-COUNTIF(D3:D21,1)+1</f>
        <v>15</v>
      </c>
      <c r="E22" s="25">
        <f>round1!$W$2-COUNTIF(E3:E21,1)+1</f>
        <v>15</v>
      </c>
      <c r="F22" s="8">
        <f>round1!$W$2-COUNTIF(F3:F21,1)+1</f>
        <v>7</v>
      </c>
      <c r="G22" s="8">
        <f>round1!$W$2-COUNTIF(G3:G21,1)+1</f>
        <v>14</v>
      </c>
      <c r="H22" s="8">
        <f>round1!$W$2-COUNTIF(H3:H21,1)+1</f>
        <v>5</v>
      </c>
      <c r="I22" s="8">
        <f>round1!$W$2-COUNTIF(I3:I21,1)+1</f>
        <v>13</v>
      </c>
      <c r="J22" s="8">
        <f>round1!$W$2-COUNTIF(J3:J21,1)+1</f>
        <v>14</v>
      </c>
      <c r="K22" s="8">
        <f>round1!$W$2-COUNTIF(K3:K21,1)+1</f>
        <v>2</v>
      </c>
      <c r="L22" s="8">
        <f>round1!$W$2-COUNTIF(L3:L21,1)+1</f>
        <v>13</v>
      </c>
      <c r="M22" s="25">
        <f>round1!$W$2-COUNTIF(M3:M21,1)+1</f>
        <v>15</v>
      </c>
      <c r="N22" s="8">
        <f>round1!$W$2-COUNTIF(N3:N21,1)+1</f>
        <v>12</v>
      </c>
      <c r="O22" s="25">
        <f>round1!$W$2-COUNTIF(O3:O21,1)+1</f>
        <v>15</v>
      </c>
      <c r="P22" s="8">
        <f>round1!$W$2-COUNTIF(P3:P21,1)+1</f>
        <v>10</v>
      </c>
      <c r="Q22" s="8">
        <f>round1!$W$2-COUNTIF(Q3:Q21,1)+1</f>
        <v>12</v>
      </c>
      <c r="U22" s="10"/>
    </row>
  </sheetData>
  <mergeCells count="1">
    <mergeCell ref="A1:U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22"/>
  <sheetViews>
    <sheetView tabSelected="1" zoomScale="120" zoomScaleNormal="120" workbookViewId="0">
      <selection activeCell="T29" sqref="T29"/>
    </sheetView>
  </sheetViews>
  <sheetFormatPr defaultRowHeight="15"/>
  <cols>
    <col min="1" max="2" width="20.85546875" style="6" customWidth="1"/>
    <col min="3" max="10" width="4.28515625" customWidth="1"/>
    <col min="11" max="11" width="4.28515625" style="26" customWidth="1"/>
    <col min="12" max="12" width="4.28515625" customWidth="1"/>
    <col min="13" max="14" width="4.28515625" style="26" customWidth="1"/>
    <col min="15" max="17" width="4.28515625" customWidth="1"/>
    <col min="18" max="18" width="7.85546875" customWidth="1"/>
    <col min="19" max="19" width="6.85546875" customWidth="1"/>
    <col min="21" max="21" width="9.140625" style="9"/>
    <col min="22" max="22" width="20.42578125" hidden="1" customWidth="1"/>
  </cols>
  <sheetData>
    <row r="1" spans="1:24" s="21" customFormat="1">
      <c r="A1" s="22" t="s">
        <v>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4">
      <c r="A2" s="15" t="s">
        <v>0</v>
      </c>
      <c r="B2" s="15" t="s">
        <v>6</v>
      </c>
      <c r="C2" s="13">
        <v>46</v>
      </c>
      <c r="D2" s="13">
        <v>47</v>
      </c>
      <c r="E2" s="13">
        <v>48</v>
      </c>
      <c r="F2" s="13">
        <v>49</v>
      </c>
      <c r="G2" s="13">
        <v>50</v>
      </c>
      <c r="H2" s="13">
        <v>51</v>
      </c>
      <c r="I2" s="13">
        <v>52</v>
      </c>
      <c r="J2" s="13">
        <v>53</v>
      </c>
      <c r="K2" s="23">
        <v>54</v>
      </c>
      <c r="L2" s="13">
        <v>55</v>
      </c>
      <c r="M2" s="23">
        <v>56</v>
      </c>
      <c r="N2" s="23">
        <v>57</v>
      </c>
      <c r="O2" s="13">
        <v>58</v>
      </c>
      <c r="P2" s="13">
        <v>59</v>
      </c>
      <c r="Q2" s="13">
        <v>60</v>
      </c>
      <c r="R2" s="13" t="s">
        <v>13</v>
      </c>
      <c r="S2" s="13" t="s">
        <v>7</v>
      </c>
      <c r="T2" s="13" t="s">
        <v>8</v>
      </c>
      <c r="U2" s="14" t="s">
        <v>2</v>
      </c>
      <c r="V2" s="12" t="s">
        <v>6</v>
      </c>
      <c r="W2" s="11"/>
      <c r="X2" s="11"/>
    </row>
    <row r="3" spans="1:24">
      <c r="A3" s="20" t="str">
        <f>IF(round1!A3="","",round1!A3)</f>
        <v>БН</v>
      </c>
      <c r="B3" s="20" t="str">
        <f>round1!B3</f>
        <v xml:space="preserve">Алексей Гридин </v>
      </c>
      <c r="C3" s="17">
        <v>1</v>
      </c>
      <c r="D3" s="17">
        <v>1</v>
      </c>
      <c r="E3" s="17"/>
      <c r="F3" s="17">
        <v>1</v>
      </c>
      <c r="G3" s="17"/>
      <c r="H3" s="17">
        <v>1</v>
      </c>
      <c r="I3" s="17">
        <v>1</v>
      </c>
      <c r="J3" s="17"/>
      <c r="K3" s="24"/>
      <c r="L3" s="17"/>
      <c r="M3" s="24"/>
      <c r="N3" s="24"/>
      <c r="O3" s="17"/>
      <c r="P3" s="17">
        <v>1</v>
      </c>
      <c r="Q3" s="17"/>
      <c r="R3" s="17">
        <f>COUNTIF(C3:Q3,1)</f>
        <v>6</v>
      </c>
      <c r="S3" s="17">
        <f>COUNTIF(C3:Q3,1)+round3!S3</f>
        <v>32</v>
      </c>
      <c r="T3" s="17">
        <f>SUMIF(C3:Q3,1,$C$22:$Q$22)+round3!T3</f>
        <v>285</v>
      </c>
      <c r="U3" s="18">
        <f>IF(round1!A3="","",temp!C2)</f>
        <v>1</v>
      </c>
    </row>
    <row r="4" spans="1:24">
      <c r="A4" s="20" t="str">
        <f>IF(round1!A4="","",round1!A4)</f>
        <v>Браво руля!</v>
      </c>
      <c r="B4" s="20" t="str">
        <f>round1!B4</f>
        <v>Роман Иноземцев</v>
      </c>
      <c r="C4" s="17">
        <v>1</v>
      </c>
      <c r="D4" s="17">
        <v>1</v>
      </c>
      <c r="E4" s="17"/>
      <c r="F4" s="17">
        <v>1</v>
      </c>
      <c r="G4" s="17"/>
      <c r="H4" s="17"/>
      <c r="I4" s="17">
        <v>1</v>
      </c>
      <c r="J4" s="17"/>
      <c r="K4" s="24"/>
      <c r="L4" s="17"/>
      <c r="M4" s="24"/>
      <c r="N4" s="24"/>
      <c r="O4" s="17"/>
      <c r="P4" s="17">
        <v>1</v>
      </c>
      <c r="Q4" s="17">
        <v>1</v>
      </c>
      <c r="R4" s="17">
        <f t="shared" ref="R4:R21" si="0">COUNTIF(C4:Q4,1)</f>
        <v>6</v>
      </c>
      <c r="S4" s="17">
        <f>COUNTIF(C4:Q4,1)+round3!S4</f>
        <v>28</v>
      </c>
      <c r="T4" s="17">
        <f>SUMIF(C4:Q4,1,$C$22:$Q$22)+round3!T4</f>
        <v>245</v>
      </c>
      <c r="U4" s="18">
        <f>IF(round1!A4="","",temp!C3)</f>
        <v>3</v>
      </c>
    </row>
    <row r="5" spans="1:24">
      <c r="A5" s="20" t="str">
        <f>IF(round1!A5="","",round1!A5)</f>
        <v>Шесть без козыря</v>
      </c>
      <c r="B5" s="20" t="str">
        <f>round1!B5</f>
        <v xml:space="preserve">Юрий Белоусов </v>
      </c>
      <c r="C5" s="17"/>
      <c r="D5" s="17">
        <v>1</v>
      </c>
      <c r="E5" s="17"/>
      <c r="F5" s="17">
        <v>1</v>
      </c>
      <c r="G5" s="17">
        <v>1</v>
      </c>
      <c r="H5" s="17"/>
      <c r="I5" s="17">
        <v>1</v>
      </c>
      <c r="J5" s="17"/>
      <c r="K5" s="24"/>
      <c r="L5" s="17">
        <v>1</v>
      </c>
      <c r="M5" s="24"/>
      <c r="N5" s="24"/>
      <c r="O5" s="17">
        <v>1</v>
      </c>
      <c r="P5" s="17"/>
      <c r="Q5" s="17"/>
      <c r="R5" s="17">
        <f t="shared" si="0"/>
        <v>6</v>
      </c>
      <c r="S5" s="17">
        <f>COUNTIF(C5:Q5,1)+round3!S5</f>
        <v>30</v>
      </c>
      <c r="T5" s="17">
        <f>SUMIF(C5:Q5,1,$C$22:$Q$22)+round3!T5</f>
        <v>277</v>
      </c>
      <c r="U5" s="18">
        <f>IF(round1!A5="","",temp!C4)</f>
        <v>2</v>
      </c>
    </row>
    <row r="6" spans="1:24">
      <c r="A6" s="20" t="str">
        <f>IF(round1!A6="","",round1!A6)</f>
        <v>Станция Курская (г. Курчатов)</v>
      </c>
      <c r="B6" s="20" t="str">
        <f>round1!B6</f>
        <v xml:space="preserve">Елена Куклина </v>
      </c>
      <c r="C6" s="17">
        <v>1</v>
      </c>
      <c r="D6" s="17">
        <v>1</v>
      </c>
      <c r="E6" s="17"/>
      <c r="F6" s="17">
        <v>1</v>
      </c>
      <c r="G6" s="17"/>
      <c r="H6" s="17">
        <v>1</v>
      </c>
      <c r="I6" s="17"/>
      <c r="J6" s="17">
        <v>1</v>
      </c>
      <c r="K6" s="24"/>
      <c r="L6" s="17"/>
      <c r="M6" s="24"/>
      <c r="N6" s="24"/>
      <c r="O6" s="17"/>
      <c r="P6" s="17">
        <v>1</v>
      </c>
      <c r="Q6" s="17">
        <v>1</v>
      </c>
      <c r="R6" s="17">
        <f t="shared" si="0"/>
        <v>7</v>
      </c>
      <c r="S6" s="17">
        <f>COUNTIF(C6:Q6,1)+round3!S6</f>
        <v>22</v>
      </c>
      <c r="T6" s="17">
        <f>SUMIF(C6:Q6,1,$C$22:$Q$22)+round3!T6</f>
        <v>171</v>
      </c>
      <c r="U6" s="18">
        <f>IF(round1!A6="","",temp!C5)</f>
        <v>4</v>
      </c>
    </row>
    <row r="7" spans="1:24">
      <c r="A7" s="20" t="str">
        <f>IF(round1!A7="","",round1!A7)</f>
        <v>КЭП</v>
      </c>
      <c r="B7" s="20" t="str">
        <f>round1!B7</f>
        <v xml:space="preserve">Наталия Калмыкова </v>
      </c>
      <c r="C7" s="17"/>
      <c r="D7" s="17">
        <v>1</v>
      </c>
      <c r="E7" s="17"/>
      <c r="F7" s="17"/>
      <c r="G7" s="17"/>
      <c r="H7" s="17"/>
      <c r="I7" s="17"/>
      <c r="J7" s="17"/>
      <c r="K7" s="24"/>
      <c r="L7" s="17"/>
      <c r="M7" s="24"/>
      <c r="N7" s="24"/>
      <c r="O7" s="17"/>
      <c r="P7" s="17"/>
      <c r="Q7" s="17"/>
      <c r="R7" s="17">
        <f t="shared" si="0"/>
        <v>1</v>
      </c>
      <c r="S7" s="17">
        <f>COUNTIF(C7:Q7,1)+round3!S7</f>
        <v>16</v>
      </c>
      <c r="T7" s="17">
        <f>SUMIF(C7:Q7,1,$C$22:$Q$22)+round3!T7</f>
        <v>115</v>
      </c>
      <c r="U7" s="18">
        <f>IF(round1!A7="","",temp!C6)</f>
        <v>6</v>
      </c>
    </row>
    <row r="8" spans="1:24">
      <c r="A8" s="20" t="str">
        <f>IF(round1!A8="","",round1!A8)</f>
        <v>Billie Bob Top</v>
      </c>
      <c r="B8" s="20" t="str">
        <f>round1!B8</f>
        <v xml:space="preserve">Наталья Соловьёва </v>
      </c>
      <c r="C8" s="17"/>
      <c r="D8" s="17">
        <v>1</v>
      </c>
      <c r="E8" s="17"/>
      <c r="F8" s="17">
        <v>1</v>
      </c>
      <c r="G8" s="17"/>
      <c r="H8" s="17"/>
      <c r="I8" s="17"/>
      <c r="J8" s="17">
        <v>1</v>
      </c>
      <c r="K8" s="24"/>
      <c r="L8" s="17"/>
      <c r="M8" s="24"/>
      <c r="N8" s="24"/>
      <c r="O8" s="17"/>
      <c r="P8" s="17"/>
      <c r="Q8" s="17">
        <v>1</v>
      </c>
      <c r="R8" s="17">
        <f t="shared" si="0"/>
        <v>4</v>
      </c>
      <c r="S8" s="17">
        <f>COUNTIF(C8:Q8,1)+round3!S8</f>
        <v>18</v>
      </c>
      <c r="T8" s="17">
        <f>SUMIF(C8:Q8,1,$C$22:$Q$22)+round3!T8</f>
        <v>134</v>
      </c>
      <c r="U8" s="18">
        <f>IF(round1!A8="","",temp!C7)</f>
        <v>5</v>
      </c>
    </row>
    <row r="9" spans="1:24">
      <c r="A9" s="20" t="str">
        <f>IF(round1!A9="","",round1!A9)</f>
        <v>Серп и Солод</v>
      </c>
      <c r="B9" s="20" t="str">
        <f>round1!B9</f>
        <v xml:space="preserve">Максим Асмолов </v>
      </c>
      <c r="C9" s="17"/>
      <c r="D9" s="17">
        <v>1</v>
      </c>
      <c r="E9" s="17"/>
      <c r="F9" s="17">
        <v>1</v>
      </c>
      <c r="G9" s="17"/>
      <c r="H9" s="17"/>
      <c r="I9" s="17"/>
      <c r="J9" s="17"/>
      <c r="K9" s="24"/>
      <c r="L9" s="17"/>
      <c r="M9" s="24"/>
      <c r="N9" s="24"/>
      <c r="O9" s="17">
        <v>1</v>
      </c>
      <c r="P9" s="17"/>
      <c r="Q9" s="17"/>
      <c r="R9" s="17">
        <f t="shared" si="0"/>
        <v>3</v>
      </c>
      <c r="S9" s="17">
        <f>COUNTIF(C9:Q9,1)+round3!S9</f>
        <v>15</v>
      </c>
      <c r="T9" s="17">
        <f>SUMIF(C9:Q9,1,$C$22:$Q$22)+round3!T9</f>
        <v>105</v>
      </c>
      <c r="U9" s="18">
        <f>IF(round1!A9="","",temp!C8)</f>
        <v>8</v>
      </c>
    </row>
    <row r="10" spans="1:24">
      <c r="A10" s="20" t="str">
        <f>IF(round1!A10="","",round1!A10)</f>
        <v>Memento Dory</v>
      </c>
      <c r="B10" s="20" t="str">
        <f>round1!B10</f>
        <v xml:space="preserve">Ирина Алябьева </v>
      </c>
      <c r="C10" s="17"/>
      <c r="D10" s="17">
        <v>1</v>
      </c>
      <c r="E10" s="17"/>
      <c r="F10" s="17"/>
      <c r="G10" s="17"/>
      <c r="H10" s="17"/>
      <c r="I10" s="17"/>
      <c r="J10" s="17"/>
      <c r="K10" s="24"/>
      <c r="L10" s="17"/>
      <c r="M10" s="24"/>
      <c r="N10" s="24"/>
      <c r="O10" s="17"/>
      <c r="P10" s="17"/>
      <c r="Q10" s="17"/>
      <c r="R10" s="17">
        <f t="shared" si="0"/>
        <v>1</v>
      </c>
      <c r="S10" s="17">
        <f>COUNTIF(C10:Q10,1)+round3!S10</f>
        <v>10</v>
      </c>
      <c r="T10" s="17">
        <f>SUMIF(C10:Q10,1,$C$22:$Q$22)+round3!T10</f>
        <v>50</v>
      </c>
      <c r="U10" s="18">
        <f>IF(round1!A10="","",temp!C9)</f>
        <v>10</v>
      </c>
    </row>
    <row r="11" spans="1:24">
      <c r="A11" s="20" t="str">
        <f>IF(round1!A11="","",round1!A11)</f>
        <v>3+3</v>
      </c>
      <c r="B11" s="20" t="str">
        <f>round1!B11</f>
        <v xml:space="preserve">Николай Соколенко </v>
      </c>
      <c r="C11" s="17"/>
      <c r="D11" s="17">
        <v>1</v>
      </c>
      <c r="E11" s="17"/>
      <c r="F11" s="17"/>
      <c r="G11" s="17"/>
      <c r="H11" s="17"/>
      <c r="I11" s="17"/>
      <c r="J11" s="17"/>
      <c r="K11" s="24"/>
      <c r="L11" s="17"/>
      <c r="M11" s="24"/>
      <c r="N11" s="24"/>
      <c r="O11" s="17"/>
      <c r="P11" s="17"/>
      <c r="Q11" s="17"/>
      <c r="R11" s="17">
        <f t="shared" si="0"/>
        <v>1</v>
      </c>
      <c r="S11" s="17">
        <f>COUNTIF(C11:Q11,1)+round3!S11</f>
        <v>8</v>
      </c>
      <c r="T11" s="17">
        <f>SUMIF(C11:Q11,1,$C$22:$Q$22)+round3!T11</f>
        <v>48</v>
      </c>
      <c r="U11" s="18">
        <f>IF(round1!A11="","",temp!C10)</f>
        <v>11</v>
      </c>
    </row>
    <row r="12" spans="1:24">
      <c r="A12" s="20" t="str">
        <f>IF(round1!A12="","",round1!A12)</f>
        <v>Бобромафия</v>
      </c>
      <c r="B12" s="20" t="str">
        <f>round1!B12</f>
        <v xml:space="preserve">Екатерина Боянова </v>
      </c>
      <c r="C12" s="17">
        <v>1</v>
      </c>
      <c r="D12" s="17"/>
      <c r="E12" s="17">
        <v>1</v>
      </c>
      <c r="F12" s="17">
        <v>1</v>
      </c>
      <c r="G12" s="17"/>
      <c r="H12" s="17"/>
      <c r="I12" s="17">
        <v>1</v>
      </c>
      <c r="J12" s="17">
        <v>1</v>
      </c>
      <c r="K12" s="24"/>
      <c r="L12" s="17"/>
      <c r="M12" s="24"/>
      <c r="N12" s="24"/>
      <c r="O12" s="17"/>
      <c r="P12" s="17"/>
      <c r="Q12" s="17">
        <v>1</v>
      </c>
      <c r="R12" s="17">
        <f t="shared" si="0"/>
        <v>6</v>
      </c>
      <c r="S12" s="17">
        <f>COUNTIF(C12:Q12,1)+round3!S12</f>
        <v>15</v>
      </c>
      <c r="T12" s="17">
        <f>SUMIF(C12:Q12,1,$C$22:$Q$22)+round3!T12</f>
        <v>138</v>
      </c>
      <c r="U12" s="18">
        <f>IF(round1!A12="","",temp!C11)</f>
        <v>7</v>
      </c>
    </row>
    <row r="13" spans="1:24">
      <c r="A13" s="20" t="str">
        <f>IF(round1!A13="","",round1!A13)</f>
        <v>Joseph B.</v>
      </c>
      <c r="B13" s="20" t="str">
        <f>round1!B13</f>
        <v xml:space="preserve">Никита Глухов </v>
      </c>
      <c r="C13" s="17"/>
      <c r="D13" s="17"/>
      <c r="E13" s="17"/>
      <c r="F13" s="17"/>
      <c r="G13" s="17"/>
      <c r="H13" s="17"/>
      <c r="I13" s="17"/>
      <c r="J13" s="17"/>
      <c r="K13" s="24"/>
      <c r="L13" s="17"/>
      <c r="M13" s="24"/>
      <c r="N13" s="24"/>
      <c r="O13" s="17"/>
      <c r="P13" s="17"/>
      <c r="Q13" s="17"/>
      <c r="R13" s="17">
        <f t="shared" si="0"/>
        <v>0</v>
      </c>
      <c r="S13" s="17">
        <f>COUNTIF(C13:Q13,1)+round3!S13</f>
        <v>1</v>
      </c>
      <c r="T13" s="17">
        <f>SUMIF(C13:Q13,1,$C$22:$Q$22)+round3!T13</f>
        <v>2</v>
      </c>
      <c r="U13" s="18">
        <f>IF(round1!A13="","",temp!C12)</f>
        <v>14</v>
      </c>
    </row>
    <row r="14" spans="1:24">
      <c r="A14" s="20" t="str">
        <f>IF(round1!A14="","",round1!A14)</f>
        <v>Team Tardis</v>
      </c>
      <c r="B14" s="20" t="str">
        <f>round1!B14</f>
        <v xml:space="preserve">Александр Ушанов  </v>
      </c>
      <c r="C14" s="17">
        <v>1</v>
      </c>
      <c r="D14" s="17">
        <v>1</v>
      </c>
      <c r="E14" s="17"/>
      <c r="F14" s="17"/>
      <c r="G14" s="17"/>
      <c r="H14" s="17"/>
      <c r="I14" s="17"/>
      <c r="J14" s="17"/>
      <c r="K14" s="24"/>
      <c r="L14" s="17"/>
      <c r="M14" s="24"/>
      <c r="N14" s="24"/>
      <c r="O14" s="17"/>
      <c r="P14" s="17"/>
      <c r="Q14" s="17"/>
      <c r="R14" s="17">
        <f t="shared" si="0"/>
        <v>2</v>
      </c>
      <c r="S14" s="17">
        <f>COUNTIF(C14:Q14,1)+round3!S14</f>
        <v>10</v>
      </c>
      <c r="T14" s="17">
        <f>SUMIF(C14:Q14,1,$C$22:$Q$22)+round3!T14</f>
        <v>64</v>
      </c>
      <c r="U14" s="18">
        <f>IF(round1!A14="","",temp!C13)</f>
        <v>9</v>
      </c>
    </row>
    <row r="15" spans="1:24">
      <c r="A15" s="20" t="str">
        <f>IF(round1!A15="","",round1!A15)</f>
        <v>L.N.</v>
      </c>
      <c r="B15" s="20" t="str">
        <f>round1!B15</f>
        <v xml:space="preserve">Дарья Брежнева </v>
      </c>
      <c r="C15" s="17"/>
      <c r="D15" s="17">
        <v>1</v>
      </c>
      <c r="E15" s="17"/>
      <c r="F15" s="17"/>
      <c r="G15" s="17"/>
      <c r="H15" s="17"/>
      <c r="I15" s="17"/>
      <c r="J15" s="17"/>
      <c r="K15" s="24"/>
      <c r="L15" s="17"/>
      <c r="M15" s="24"/>
      <c r="N15" s="24"/>
      <c r="O15" s="17"/>
      <c r="P15" s="17"/>
      <c r="Q15" s="17"/>
      <c r="R15" s="17">
        <f t="shared" si="0"/>
        <v>1</v>
      </c>
      <c r="S15" s="17">
        <f>COUNTIF(C15:Q15,1)+round3!S15</f>
        <v>7</v>
      </c>
      <c r="T15" s="17">
        <f>SUMIF(C15:Q15,1,$C$22:$Q$22)+round3!T15</f>
        <v>35</v>
      </c>
      <c r="U15" s="18">
        <f>IF(round1!A15="","",temp!C14)</f>
        <v>12</v>
      </c>
    </row>
    <row r="16" spans="1:24">
      <c r="A16" s="20">
        <f>IF(round1!A16="","",round1!A16)</f>
        <v>1100</v>
      </c>
      <c r="B16" s="20" t="str">
        <f>round1!B16</f>
        <v xml:space="preserve">Дмитрий Мотузов </v>
      </c>
      <c r="C16" s="17"/>
      <c r="D16" s="17">
        <v>1</v>
      </c>
      <c r="E16" s="17"/>
      <c r="F16" s="17"/>
      <c r="G16" s="17"/>
      <c r="H16" s="17"/>
      <c r="I16" s="17"/>
      <c r="J16" s="17"/>
      <c r="K16" s="24"/>
      <c r="L16" s="17"/>
      <c r="M16" s="24"/>
      <c r="N16" s="24"/>
      <c r="O16" s="17"/>
      <c r="P16" s="17"/>
      <c r="Q16" s="17"/>
      <c r="R16" s="17">
        <f t="shared" si="0"/>
        <v>1</v>
      </c>
      <c r="S16" s="17">
        <f>COUNTIF(C16:Q16,1)+round3!S16</f>
        <v>7</v>
      </c>
      <c r="T16" s="17">
        <f>SUMIF(C16:Q16,1,$C$22:$Q$22)+round3!T16</f>
        <v>29</v>
      </c>
      <c r="U16" s="18">
        <f>IF(round1!A16="","",temp!C15)</f>
        <v>13</v>
      </c>
    </row>
    <row r="17" spans="1:21">
      <c r="A17" s="20" t="str">
        <f>IF(round1!A17="","",round1!A17)</f>
        <v/>
      </c>
      <c r="B17" s="20"/>
      <c r="C17" s="17"/>
      <c r="D17" s="17"/>
      <c r="E17" s="17"/>
      <c r="F17" s="17"/>
      <c r="G17" s="17"/>
      <c r="H17" s="17"/>
      <c r="I17" s="17"/>
      <c r="J17" s="17"/>
      <c r="K17" s="24"/>
      <c r="L17" s="17"/>
      <c r="M17" s="24"/>
      <c r="N17" s="24"/>
      <c r="O17" s="17"/>
      <c r="P17" s="17"/>
      <c r="Q17" s="17"/>
      <c r="R17" s="17">
        <f t="shared" si="0"/>
        <v>0</v>
      </c>
      <c r="S17" s="17">
        <f>COUNTIF(C17:Q17,1)+round3!S17</f>
        <v>0</v>
      </c>
      <c r="T17" s="17">
        <f>SUMIF(C17:Q17,1,$C$22:$Q$22)+round3!T17</f>
        <v>0</v>
      </c>
      <c r="U17" s="18" t="str">
        <f>IF(round1!A17="","",temp!C16)</f>
        <v/>
      </c>
    </row>
    <row r="18" spans="1:21">
      <c r="A18" s="20" t="str">
        <f>IF(round1!A18="","",round1!A18)</f>
        <v/>
      </c>
      <c r="B18" s="20"/>
      <c r="C18" s="17"/>
      <c r="D18" s="17"/>
      <c r="E18" s="17"/>
      <c r="F18" s="17"/>
      <c r="G18" s="17"/>
      <c r="H18" s="17"/>
      <c r="I18" s="17"/>
      <c r="J18" s="17"/>
      <c r="K18" s="24"/>
      <c r="L18" s="17"/>
      <c r="M18" s="24"/>
      <c r="N18" s="24"/>
      <c r="O18" s="17"/>
      <c r="P18" s="17"/>
      <c r="Q18" s="17"/>
      <c r="R18" s="17">
        <f t="shared" si="0"/>
        <v>0</v>
      </c>
      <c r="S18" s="17">
        <f>COUNTIF(C18:Q18,1)+round3!S18</f>
        <v>0</v>
      </c>
      <c r="T18" s="17">
        <f>SUMIF(C18:Q18,1,$C$22:$Q$22)+round3!T18</f>
        <v>0</v>
      </c>
      <c r="U18" s="18" t="str">
        <f>IF(round1!A18="","",temp!C17)</f>
        <v/>
      </c>
    </row>
    <row r="19" spans="1:21">
      <c r="A19" s="20" t="str">
        <f>IF(round1!A19="","",round1!A19)</f>
        <v/>
      </c>
      <c r="B19" s="20"/>
      <c r="C19" s="17"/>
      <c r="D19" s="17"/>
      <c r="E19" s="17"/>
      <c r="F19" s="17"/>
      <c r="G19" s="17"/>
      <c r="H19" s="17"/>
      <c r="I19" s="17"/>
      <c r="J19" s="17"/>
      <c r="K19" s="24"/>
      <c r="L19" s="17"/>
      <c r="M19" s="24"/>
      <c r="N19" s="24"/>
      <c r="O19" s="17"/>
      <c r="P19" s="17"/>
      <c r="Q19" s="17"/>
      <c r="R19" s="17">
        <f t="shared" si="0"/>
        <v>0</v>
      </c>
      <c r="S19" s="17">
        <f>COUNTIF(C19:Q19,1)+round3!S19</f>
        <v>0</v>
      </c>
      <c r="T19" s="17">
        <f>SUMIF(C19:Q19,1,$C$22:$Q$22)+round3!T19</f>
        <v>0</v>
      </c>
      <c r="U19" s="18" t="str">
        <f>IF(round1!A19="","",temp!C18)</f>
        <v/>
      </c>
    </row>
    <row r="20" spans="1:21">
      <c r="A20" s="20" t="str">
        <f>IF(round1!A20="","",round1!A20)</f>
        <v/>
      </c>
      <c r="B20" s="20"/>
      <c r="C20" s="17"/>
      <c r="D20" s="17"/>
      <c r="E20" s="17"/>
      <c r="F20" s="17"/>
      <c r="G20" s="17"/>
      <c r="H20" s="17"/>
      <c r="I20" s="17"/>
      <c r="J20" s="17"/>
      <c r="K20" s="24"/>
      <c r="L20" s="17"/>
      <c r="M20" s="24"/>
      <c r="N20" s="24"/>
      <c r="O20" s="17"/>
      <c r="P20" s="17"/>
      <c r="Q20" s="17"/>
      <c r="R20" s="17">
        <f t="shared" si="0"/>
        <v>0</v>
      </c>
      <c r="S20" s="17">
        <f>COUNTIF(C20:Q20,1)+round3!S20</f>
        <v>0</v>
      </c>
      <c r="T20" s="17">
        <f>SUMIF(C20:Q20,1,$C$22:$Q$22)+round3!T20</f>
        <v>0</v>
      </c>
      <c r="U20" s="18" t="str">
        <f>IF(round1!A20="","",temp!C19)</f>
        <v/>
      </c>
    </row>
    <row r="21" spans="1:21">
      <c r="A21" s="20" t="str">
        <f>IF(round1!A21="","",round1!A21)</f>
        <v/>
      </c>
      <c r="B21" s="20"/>
      <c r="C21" s="17"/>
      <c r="D21" s="17"/>
      <c r="E21" s="17"/>
      <c r="F21" s="17"/>
      <c r="G21" s="17"/>
      <c r="H21" s="17"/>
      <c r="I21" s="17"/>
      <c r="J21" s="17"/>
      <c r="K21" s="24"/>
      <c r="L21" s="17"/>
      <c r="M21" s="24"/>
      <c r="N21" s="24"/>
      <c r="O21" s="17"/>
      <c r="P21" s="17"/>
      <c r="Q21" s="17"/>
      <c r="R21" s="17">
        <f t="shared" si="0"/>
        <v>0</v>
      </c>
      <c r="S21" s="17">
        <f>COUNTIF(C21:Q21,1)+round3!S21</f>
        <v>0</v>
      </c>
      <c r="T21" s="17">
        <f>SUMIF(C21:Q21,1,$C$22:$Q$22)+round3!T21</f>
        <v>0</v>
      </c>
      <c r="U21" s="18" t="str">
        <f>IF(round1!A21="","",temp!C20)</f>
        <v/>
      </c>
    </row>
    <row r="22" spans="1:21" ht="18" customHeight="1">
      <c r="A22" s="7" t="s">
        <v>1</v>
      </c>
      <c r="B22" s="7"/>
      <c r="C22" s="8">
        <f>round1!$W$2-COUNTIF(C3:C21,1)+1</f>
        <v>10</v>
      </c>
      <c r="D22" s="8">
        <f>round1!$W$2-COUNTIF(D3:D21,1)+1</f>
        <v>3</v>
      </c>
      <c r="E22" s="8">
        <f>round1!$W$2-COUNTIF(E3:E21,1)+1</f>
        <v>14</v>
      </c>
      <c r="F22" s="8">
        <f>round1!$W$2-COUNTIF(F3:F21,1)+1</f>
        <v>8</v>
      </c>
      <c r="G22" s="8">
        <f>round1!$W$2-COUNTIF(G3:G21,1)+1</f>
        <v>14</v>
      </c>
      <c r="H22" s="8">
        <f>round1!$W$2-COUNTIF(H3:H21,1)+1</f>
        <v>13</v>
      </c>
      <c r="I22" s="8">
        <f>round1!$W$2-COUNTIF(I3:I21,1)+1</f>
        <v>11</v>
      </c>
      <c r="J22" s="8">
        <f>round1!$W$2-COUNTIF(J3:J21,1)+1</f>
        <v>12</v>
      </c>
      <c r="K22" s="25">
        <f>round1!$W$2-COUNTIF(K3:K21,1)+1</f>
        <v>15</v>
      </c>
      <c r="L22" s="8">
        <f>round1!$W$2-COUNTIF(L3:L21,1)+1</f>
        <v>14</v>
      </c>
      <c r="M22" s="25">
        <f>round1!$W$2-COUNTIF(M3:M21,1)+1</f>
        <v>15</v>
      </c>
      <c r="N22" s="25">
        <f>round1!$W$2-COUNTIF(N3:N21,1)+1</f>
        <v>15</v>
      </c>
      <c r="O22" s="8">
        <f>round1!$W$2-COUNTIF(O3:O21,1)+1</f>
        <v>13</v>
      </c>
      <c r="P22" s="8">
        <f>round1!$W$2-COUNTIF(P3:P21,1)+1</f>
        <v>12</v>
      </c>
      <c r="Q22" s="8">
        <f>round1!$W$2-COUNTIF(Q3:Q21,1)+1</f>
        <v>11</v>
      </c>
      <c r="U22" s="10"/>
    </row>
  </sheetData>
  <mergeCells count="1">
    <mergeCell ref="A1:U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H12" sqref="H12"/>
    </sheetView>
  </sheetViews>
  <sheetFormatPr defaultRowHeight="15"/>
  <cols>
    <col min="1" max="1" width="18.85546875" customWidth="1"/>
    <col min="2" max="2" width="15.7109375" customWidth="1"/>
  </cols>
  <sheetData>
    <row r="1" spans="1:3">
      <c r="A1" s="4" t="s">
        <v>0</v>
      </c>
      <c r="B1" s="2" t="s">
        <v>4</v>
      </c>
      <c r="C1" s="1" t="s">
        <v>5</v>
      </c>
    </row>
    <row r="2" spans="1:3">
      <c r="A2" s="5" t="str">
        <f>IF(round1!A3="","",round1!A3)</f>
        <v>БН</v>
      </c>
      <c r="B2" s="1">
        <f>round4!S3*10000+round4!T3</f>
        <v>320285</v>
      </c>
      <c r="C2" s="3">
        <f>IF(COUNTIF(temp!$B$2:$B$20,B2)=1,RANK(B2,temp!$B$2:$B$20),RANK(B2,temp!$B$2:$B$20)&amp;"-"&amp;(COUNTIF(temp!$B$2:$B$20,B2)+RANK(B2,temp!$B$2:$B$20)-1))</f>
        <v>1</v>
      </c>
    </row>
    <row r="3" spans="1:3">
      <c r="A3" s="5" t="str">
        <f>IF(round1!A4="","",round1!A4)</f>
        <v>Браво руля!</v>
      </c>
      <c r="B3" s="1">
        <f>round4!S4*10000+round4!T4</f>
        <v>280245</v>
      </c>
      <c r="C3" s="3">
        <f>IF(COUNTIF(temp!$B$2:$B$20,B3)=1,RANK(B3,temp!$B$2:$B$20),RANK(B3,temp!$B$2:$B$20)&amp;"-"&amp;(COUNTIF(temp!$B$2:$B$20,B3)+RANK(B3,temp!$B$2:$B$20)-1))</f>
        <v>3</v>
      </c>
    </row>
    <row r="4" spans="1:3">
      <c r="A4" s="5" t="str">
        <f>IF(round1!A5="","",round1!A5)</f>
        <v>Шесть без козыря</v>
      </c>
      <c r="B4" s="1">
        <f>round4!S5*10000+round4!T5</f>
        <v>300277</v>
      </c>
      <c r="C4" s="3">
        <f>IF(COUNTIF(temp!$B$2:$B$20,B4)=1,RANK(B4,temp!$B$2:$B$20),RANK(B4,temp!$B$2:$B$20)&amp;"-"&amp;(COUNTIF(temp!$B$2:$B$20,B4)+RANK(B4,temp!$B$2:$B$20)-1))</f>
        <v>2</v>
      </c>
    </row>
    <row r="5" spans="1:3">
      <c r="A5" s="5" t="str">
        <f>IF(round1!A6="","",round1!A6)</f>
        <v>Станция Курская (г. Курчатов)</v>
      </c>
      <c r="B5" s="1">
        <f>round4!S6*10000+round4!T6</f>
        <v>220171</v>
      </c>
      <c r="C5" s="3">
        <f>IF(COUNTIF(temp!$B$2:$B$20,B5)=1,RANK(B5,temp!$B$2:$B$20),RANK(B5,temp!$B$2:$B$20)&amp;"-"&amp;(COUNTIF(temp!$B$2:$B$20,B5)+RANK(B5,temp!$B$2:$B$20)-1))</f>
        <v>4</v>
      </c>
    </row>
    <row r="6" spans="1:3">
      <c r="A6" s="5" t="str">
        <f>IF(round1!A7="","",round1!A7)</f>
        <v>КЭП</v>
      </c>
      <c r="B6" s="1">
        <f>round4!S7*10000+round4!T7</f>
        <v>160115</v>
      </c>
      <c r="C6" s="3">
        <f>IF(COUNTIF(temp!$B$2:$B$20,B6)=1,RANK(B6,temp!$B$2:$B$20),RANK(B6,temp!$B$2:$B$20)&amp;"-"&amp;(COUNTIF(temp!$B$2:$B$20,B6)+RANK(B6,temp!$B$2:$B$20)-1))</f>
        <v>6</v>
      </c>
    </row>
    <row r="7" spans="1:3">
      <c r="A7" s="5" t="str">
        <f>IF(round1!A8="","",round1!A8)</f>
        <v>Billie Bob Top</v>
      </c>
      <c r="B7" s="1">
        <f>round4!S8*10000+round4!T8</f>
        <v>180134</v>
      </c>
      <c r="C7" s="3">
        <f>IF(COUNTIF(temp!$B$2:$B$20,B7)=1,RANK(B7,temp!$B$2:$B$20),RANK(B7,temp!$B$2:$B$20)&amp;"-"&amp;(COUNTIF(temp!$B$2:$B$20,B7)+RANK(B7,temp!$B$2:$B$20)-1))</f>
        <v>5</v>
      </c>
    </row>
    <row r="8" spans="1:3">
      <c r="A8" s="5" t="str">
        <f>IF(round1!A9="","",round1!A9)</f>
        <v>Серп и Солод</v>
      </c>
      <c r="B8" s="1">
        <f>round4!S9*10000+round4!T9</f>
        <v>150105</v>
      </c>
      <c r="C8" s="3">
        <f>IF(COUNTIF(temp!$B$2:$B$20,B8)=1,RANK(B8,temp!$B$2:$B$20),RANK(B8,temp!$B$2:$B$20)&amp;"-"&amp;(COUNTIF(temp!$B$2:$B$20,B8)+RANK(B8,temp!$B$2:$B$20)-1))</f>
        <v>8</v>
      </c>
    </row>
    <row r="9" spans="1:3">
      <c r="A9" s="5" t="str">
        <f>IF(round1!A10="","",round1!A10)</f>
        <v>Memento Dory</v>
      </c>
      <c r="B9" s="1">
        <f>round4!S10*10000+round4!T10</f>
        <v>100050</v>
      </c>
      <c r="C9" s="3">
        <f>IF(COUNTIF(temp!$B$2:$B$20,B9)=1,RANK(B9,temp!$B$2:$B$20),RANK(B9,temp!$B$2:$B$20)&amp;"-"&amp;(COUNTIF(temp!$B$2:$B$20,B9)+RANK(B9,temp!$B$2:$B$20)-1))</f>
        <v>10</v>
      </c>
    </row>
    <row r="10" spans="1:3">
      <c r="A10" s="5" t="str">
        <f>IF(round1!A11="","",round1!A11)</f>
        <v>3+3</v>
      </c>
      <c r="B10" s="1">
        <f>round4!S11*10000+round4!T11</f>
        <v>80048</v>
      </c>
      <c r="C10" s="3">
        <f>IF(COUNTIF(temp!$B$2:$B$20,B10)=1,RANK(B10,temp!$B$2:$B$20),RANK(B10,temp!$B$2:$B$20)&amp;"-"&amp;(COUNTIF(temp!$B$2:$B$20,B10)+RANK(B10,temp!$B$2:$B$20)-1))</f>
        <v>11</v>
      </c>
    </row>
    <row r="11" spans="1:3">
      <c r="A11" s="5" t="str">
        <f>IF(round1!A12="","",round1!A12)</f>
        <v>Бобромафия</v>
      </c>
      <c r="B11" s="1">
        <f>round4!S12*10000+round4!T12</f>
        <v>150138</v>
      </c>
      <c r="C11" s="3">
        <f>IF(COUNTIF(temp!$B$2:$B$20,B11)=1,RANK(B11,temp!$B$2:$B$20),RANK(B11,temp!$B$2:$B$20)&amp;"-"&amp;(COUNTIF(temp!$B$2:$B$20,B11)+RANK(B11,temp!$B$2:$B$20)-1))</f>
        <v>7</v>
      </c>
    </row>
    <row r="12" spans="1:3">
      <c r="A12" s="5" t="str">
        <f>IF(round1!A13="","",round1!A13)</f>
        <v>Joseph B.</v>
      </c>
      <c r="B12" s="1">
        <f>round4!S13*10000+round4!T13</f>
        <v>10002</v>
      </c>
      <c r="C12" s="3">
        <f>IF(COUNTIF(temp!$B$2:$B$20,B12)=1,RANK(B12,temp!$B$2:$B$20),RANK(B12,temp!$B$2:$B$20)&amp;"-"&amp;(COUNTIF(temp!$B$2:$B$20,B12)+RANK(B12,temp!$B$2:$B$20)-1))</f>
        <v>14</v>
      </c>
    </row>
    <row r="13" spans="1:3">
      <c r="A13" s="5" t="str">
        <f>IF(round1!A14="","",round1!A14)</f>
        <v>Team Tardis</v>
      </c>
      <c r="B13" s="1">
        <f>round4!S14*10000+round4!T14</f>
        <v>100064</v>
      </c>
      <c r="C13" s="3">
        <f>IF(COUNTIF(temp!$B$2:$B$20,B13)=1,RANK(B13,temp!$B$2:$B$20),RANK(B13,temp!$B$2:$B$20)&amp;"-"&amp;(COUNTIF(temp!$B$2:$B$20,B13)+RANK(B13,temp!$B$2:$B$20)-1))</f>
        <v>9</v>
      </c>
    </row>
    <row r="14" spans="1:3">
      <c r="A14" s="5" t="str">
        <f>IF(round1!A15="","",round1!A15)</f>
        <v>L.N.</v>
      </c>
      <c r="B14" s="1">
        <f>round4!S15*10000+round4!T15</f>
        <v>70035</v>
      </c>
      <c r="C14" s="3">
        <f>IF(COUNTIF(temp!$B$2:$B$20,B14)=1,RANK(B14,temp!$B$2:$B$20),RANK(B14,temp!$B$2:$B$20)&amp;"-"&amp;(COUNTIF(temp!$B$2:$B$20,B14)+RANK(B14,temp!$B$2:$B$20)-1))</f>
        <v>12</v>
      </c>
    </row>
    <row r="15" spans="1:3">
      <c r="A15" s="5">
        <f>IF(round1!A16="","",round1!A16)</f>
        <v>1100</v>
      </c>
      <c r="B15" s="1">
        <f>round4!S16*10000+round4!T16</f>
        <v>70029</v>
      </c>
      <c r="C15" s="3">
        <f>IF(COUNTIF(temp!$B$2:$B$20,B15)=1,RANK(B15,temp!$B$2:$B$20),RANK(B15,temp!$B$2:$B$20)&amp;"-"&amp;(COUNTIF(temp!$B$2:$B$20,B15)+RANK(B15,temp!$B$2:$B$20)-1))</f>
        <v>13</v>
      </c>
    </row>
    <row r="16" spans="1:3">
      <c r="A16" s="5" t="str">
        <f>IF(round1!A17="","",round1!A17)</f>
        <v/>
      </c>
      <c r="B16" s="1"/>
      <c r="C16" s="3" t="e">
        <f>IF(COUNTIF(temp!$B$2:$B$20,B16)=1,RANK(B16,temp!$B$2:$B$20),RANK(B16,temp!$B$2:$B$20)&amp;"-"&amp;(COUNTIF(temp!$B$2:$B$20,B16)+RANK(B16,temp!$B$2:$B$20)-1))</f>
        <v>#N/A</v>
      </c>
    </row>
    <row r="17" spans="1:3">
      <c r="A17" s="5" t="str">
        <f>IF(round1!A18="","",round1!A18)</f>
        <v/>
      </c>
      <c r="B17" s="1"/>
      <c r="C17" s="3" t="e">
        <f>IF(COUNTIF(temp!$B$2:$B$20,B17)=1,RANK(B17,temp!$B$2:$B$20),RANK(B17,temp!$B$2:$B$20)&amp;"-"&amp;(COUNTIF(temp!$B$2:$B$20,B17)+RANK(B17,temp!$B$2:$B$20)-1))</f>
        <v>#N/A</v>
      </c>
    </row>
    <row r="18" spans="1:3">
      <c r="A18" s="5" t="str">
        <f>IF(round1!A19="","",round1!A19)</f>
        <v/>
      </c>
      <c r="B18" s="1"/>
      <c r="C18" s="3" t="e">
        <f>IF(COUNTIF(temp!$B$2:$B$20,B18)=1,RANK(B18,temp!$B$2:$B$20),RANK(B18,temp!$B$2:$B$20)&amp;"-"&amp;(COUNTIF(temp!$B$2:$B$20,B18)+RANK(B18,temp!$B$2:$B$20)-1))</f>
        <v>#N/A</v>
      </c>
    </row>
    <row r="19" spans="1:3">
      <c r="A19" s="5" t="str">
        <f>IF(round1!A20="","",round1!A20)</f>
        <v/>
      </c>
      <c r="B19" s="1"/>
      <c r="C19" s="3" t="e">
        <f>IF(COUNTIF(temp!$B$2:$B$20,B19)=1,RANK(B19,temp!$B$2:$B$20),RANK(B19,temp!$B$2:$B$20)&amp;"-"&amp;(COUNTIF(temp!$B$2:$B$20,B19)+RANK(B19,temp!$B$2:$B$20)-1))</f>
        <v>#N/A</v>
      </c>
    </row>
    <row r="20" spans="1:3">
      <c r="A20" s="5" t="str">
        <f>IF(round1!A21="","",round1!A21)</f>
        <v/>
      </c>
      <c r="B20" s="1"/>
      <c r="C20" s="3" t="e">
        <f>IF(COUNTIF(temp!$B$2:$B$20,B20)=1,RANK(B20,temp!$B$2:$B$20),RANK(B20,temp!$B$2:$B$20)&amp;"-"&amp;(COUNTIF(temp!$B$2:$B$20,B20)+RANK(B20,temp!$B$2:$B$20)-1))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round1</vt:lpstr>
      <vt:lpstr>round2</vt:lpstr>
      <vt:lpstr>round3</vt:lpstr>
      <vt:lpstr>round4</vt:lpstr>
      <vt:lpstr>temp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 Gridin</dc:creator>
  <cp:lastModifiedBy>adm</cp:lastModifiedBy>
  <dcterms:created xsi:type="dcterms:W3CDTF">2015-11-07T22:39:26Z</dcterms:created>
  <dcterms:modified xsi:type="dcterms:W3CDTF">2017-11-14T11:05:39Z</dcterms:modified>
</cp:coreProperties>
</file>